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Summary NT" sheetId="1" r:id="rId1"/>
    <sheet name="Summary EC" sheetId="2" r:id="rId2"/>
    <sheet name="Summary FS" sheetId="3" r:id="rId3"/>
    <sheet name="Summary GT" sheetId="4" r:id="rId4"/>
    <sheet name="Summary KZN" sheetId="5" r:id="rId5"/>
    <sheet name="Summary LIM" sheetId="6" r:id="rId6"/>
    <sheet name="Summary MP" sheetId="7" r:id="rId7"/>
    <sheet name="Summary NC" sheetId="8" r:id="rId8"/>
    <sheet name="Summary NW" sheetId="9" r:id="rId9"/>
    <sheet name="Summary WC" sheetId="10" r:id="rId10"/>
  </sheets>
  <definedNames>
    <definedName name="_xlnm.Print_Area" localSheetId="1">'Summary EC'!$A$2:$M$33</definedName>
    <definedName name="_xlnm.Print_Area" localSheetId="2">'Summary FS'!$A$2:$M$33</definedName>
    <definedName name="_xlnm.Print_Area" localSheetId="3">'Summary GT'!$A$2:$M$33</definedName>
    <definedName name="_xlnm.Print_Area" localSheetId="4">'Summary KZN'!$A$2:$M$33</definedName>
    <definedName name="_xlnm.Print_Area" localSheetId="5">'Summary LIM'!$A$2:$M$33</definedName>
    <definedName name="_xlnm.Print_Area" localSheetId="6">'Summary MP'!$A$2:$M$33</definedName>
    <definedName name="_xlnm.Print_Area" localSheetId="7">'Summary NC'!$A$2:$M$33</definedName>
    <definedName name="_xlnm.Print_Area" localSheetId="0">'Summary NT'!$A$2:$M$33</definedName>
    <definedName name="_xlnm.Print_Area" localSheetId="8">'Summary NW'!$A$2:$M$33</definedName>
    <definedName name="_xlnm.Print_Area" localSheetId="9">'Summary WC'!$A$2:$M$33</definedName>
  </definedNames>
  <calcPr fullCalcOnLoad="1"/>
</workbook>
</file>

<file path=xl/sharedStrings.xml><?xml version="1.0" encoding="utf-8"?>
<sst xmlns="http://schemas.openxmlformats.org/spreadsheetml/2006/main" count="500" uniqueCount="50">
  <si>
    <t>STATEMENT OF CAPITAL AND OPERATING EXPENDITURE FOR 2010/11</t>
  </si>
  <si>
    <t>Changes to baseline</t>
  </si>
  <si>
    <t>2010/11</t>
  </si>
  <si>
    <t>2011/12</t>
  </si>
  <si>
    <t>2012/13</t>
  </si>
  <si>
    <t>% change to baseline</t>
  </si>
  <si>
    <t>% share of total change to baseline</t>
  </si>
  <si>
    <t>R thousands</t>
  </si>
  <si>
    <t>2009/10 Medium term estimates</t>
  </si>
  <si>
    <t>2010/11 Draft Medium term estimates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</si>
  <si>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</si>
  <si>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</si>
  <si>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</si>
  <si>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</si>
  <si>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</si>
  <si>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</si>
  <si>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</si>
  <si>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Bad and doubtful debt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</si>
  <si>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</si>
  <si>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</si>
  <si>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</si>
  <si>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</si>
  <si>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</si>
  <si>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</si>
  <si>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</si>
  <si>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</si>
  <si>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</si>
  <si>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</si>
  <si>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</si>
  <si>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</si>
  <si>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</si>
  <si>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</si>
  <si>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</si>
  <si>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</si>
  <si>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2009/10, projection for 2010/11</t>
  </si>
  <si>
    <t>(2) Tabled budget informed by Appendix B 2010/11</t>
  </si>
  <si>
    <t>(3) Adopted budget informed by Appendix B 2009/10, projection for 2011/12</t>
  </si>
  <si>
    <t>(4) Tabled budget informed by Appendix B 2010/11, projection for 2011/12</t>
  </si>
  <si>
    <t>(5) Tabled budget informed by Appendix B 2010/11, projection for 2012/13</t>
  </si>
  <si>
    <t>Summary for Eastern Cape</t>
  </si>
  <si>
    <t>Summary for Free State</t>
  </si>
  <si>
    <t>Summary for Gauteng</t>
  </si>
  <si>
    <t>Summary for Kwazulu-Natal</t>
  </si>
  <si>
    <t>Summary for Limpopo</t>
  </si>
  <si>
    <t>Summary for Mpumalanga</t>
  </si>
  <si>
    <t>Summary for Northern Cape</t>
  </si>
  <si>
    <t>Summary for North West</t>
  </si>
  <si>
    <t>Summary for Western Cape</t>
  </si>
  <si>
    <t>Statement of capital and operating expenditure for 2010/11</t>
  </si>
  <si>
    <t>Summary for all municipalities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</si>
</sst>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;_(* &quot;–&quot;_)"/>
    <numFmt numFmtId="165" formatCode="#,###;\-#,###;"/>
    <numFmt numFmtId="166" formatCode="_(* #,##0,_);_(* \(#,##0,\);_(* &quot;- &quot;?_);_(@_)"/>
    <numFmt numFmtId="167" formatCode="0.0\%;\(0.0\%\);_(* &quot;–&quot;_)"/>
    <numFmt numFmtId="168" formatCode="0.0\%;\(0.0\%\);_(* &quot;–&quot;_)\%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name val="Arial Narrow"/>
      <family val="2"/>
    </font>
    <font>
      <b/>
      <i/>
      <sz val="8"/>
      <color indexed="9"/>
      <name val="Arial Narrow"/>
      <family val="2"/>
    </font>
    <font>
      <i/>
      <sz val="8"/>
      <name val="Arial Narrow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66" fontId="0" fillId="0" borderId="0" xfId="0" applyNumberFormat="1" applyAlignment="1">
      <alignment/>
    </xf>
    <xf numFmtId="0" fontId="31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25" fillId="0" borderId="0" xfId="0" applyFont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8" fillId="0" borderId="0" xfId="0" applyFont="1" applyAlignment="1">
      <alignment/>
    </xf>
    <xf numFmtId="0" fontId="25" fillId="0" borderId="0" xfId="0" applyFont="1" applyBorder="1" applyAlignment="1" applyProtection="1">
      <alignment wrapText="1"/>
      <protection/>
    </xf>
    <xf numFmtId="0" fontId="29" fillId="0" borderId="11" xfId="0" applyNumberFormat="1" applyFont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horizontal="left" wrapText="1"/>
      <protection/>
    </xf>
    <xf numFmtId="0" fontId="28" fillId="0" borderId="0" xfId="0" applyFont="1" applyAlignment="1" applyProtection="1">
      <alignment/>
      <protection/>
    </xf>
    <xf numFmtId="0" fontId="30" fillId="0" borderId="11" xfId="0" applyNumberFormat="1" applyFont="1" applyBorder="1" applyAlignment="1" applyProtection="1">
      <alignment vertical="center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centerContinuous" vertical="top" wrapText="1"/>
      <protection/>
    </xf>
    <xf numFmtId="0" fontId="30" fillId="0" borderId="15" xfId="0" applyFont="1" applyFill="1" applyBorder="1" applyAlignment="1" applyProtection="1">
      <alignment horizontal="centerContinuous" vertical="top" wrapText="1"/>
      <protection/>
    </xf>
    <xf numFmtId="0" fontId="30" fillId="0" borderId="16" xfId="0" applyFont="1" applyFill="1" applyBorder="1" applyAlignment="1" applyProtection="1">
      <alignment horizontal="centerContinuous" vertical="top" wrapText="1"/>
      <protection/>
    </xf>
    <xf numFmtId="0" fontId="30" fillId="0" borderId="14" xfId="0" applyFont="1" applyBorder="1" applyAlignment="1" applyProtection="1">
      <alignment horizontal="centerContinuous" vertical="top" wrapText="1"/>
      <protection/>
    </xf>
    <xf numFmtId="0" fontId="30" fillId="0" borderId="15" xfId="0" applyFont="1" applyBorder="1" applyAlignment="1" applyProtection="1">
      <alignment horizontal="centerContinuous" vertical="top" wrapText="1"/>
      <protection/>
    </xf>
    <xf numFmtId="0" fontId="30" fillId="0" borderId="16" xfId="0" applyFont="1" applyBorder="1" applyAlignment="1" applyProtection="1">
      <alignment horizontal="centerContinuous" vertical="top" wrapText="1"/>
      <protection/>
    </xf>
    <xf numFmtId="0" fontId="32" fillId="0" borderId="14" xfId="0" applyFont="1" applyBorder="1" applyAlignment="1" applyProtection="1">
      <alignment horizontal="centerContinuous" vertical="top" wrapText="1"/>
      <protection/>
    </xf>
    <xf numFmtId="0" fontId="31" fillId="0" borderId="14" xfId="0" applyFont="1" applyBorder="1" applyAlignment="1" applyProtection="1">
      <alignment horizontal="centerContinuous" vertical="top" wrapText="1"/>
      <protection/>
    </xf>
    <xf numFmtId="0" fontId="30" fillId="0" borderId="17" xfId="0" applyFont="1" applyBorder="1" applyAlignment="1" applyProtection="1">
      <alignment horizontal="centerContinuous" vertical="top"/>
      <protection/>
    </xf>
    <xf numFmtId="0" fontId="30" fillId="0" borderId="18" xfId="0" applyFont="1" applyBorder="1" applyAlignment="1" applyProtection="1">
      <alignment horizontal="centerContinuous" vertical="top"/>
      <protection/>
    </xf>
    <xf numFmtId="0" fontId="33" fillId="0" borderId="11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164" fontId="34" fillId="0" borderId="19" xfId="0" applyNumberFormat="1" applyFont="1" applyBorder="1" applyAlignment="1" applyProtection="1">
      <alignment horizontal="center" vertical="center" wrapText="1"/>
      <protection/>
    </xf>
    <xf numFmtId="164" fontId="34" fillId="0" borderId="20" xfId="0" applyNumberFormat="1" applyFont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>
      <alignment horizontal="center" vertical="center" wrapText="1"/>
      <protection/>
    </xf>
    <xf numFmtId="0" fontId="32" fillId="0" borderId="19" xfId="0" applyNumberFormat="1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165" fontId="27" fillId="0" borderId="0" xfId="0" applyNumberFormat="1" applyFont="1" applyAlignment="1">
      <alignment horizontal="right" wrapText="1"/>
    </xf>
    <xf numFmtId="41" fontId="29" fillId="0" borderId="23" xfId="0" applyNumberFormat="1" applyFont="1" applyBorder="1" applyAlignment="1" applyProtection="1">
      <alignment horizontal="left" vertical="center" indent="1"/>
      <protection/>
    </xf>
    <xf numFmtId="166" fontId="29" fillId="0" borderId="24" xfId="0" applyNumberFormat="1" applyFont="1" applyFill="1" applyBorder="1" applyAlignment="1" applyProtection="1">
      <alignment horizontal="right" vertical="center"/>
      <protection/>
    </xf>
    <xf numFmtId="166" fontId="29" fillId="0" borderId="0" xfId="0" applyNumberFormat="1" applyFont="1" applyFill="1" applyBorder="1" applyAlignment="1" applyProtection="1">
      <alignment horizontal="right" vertical="center"/>
      <protection/>
    </xf>
    <xf numFmtId="166" fontId="29" fillId="0" borderId="23" xfId="0" applyNumberFormat="1" applyFont="1" applyFill="1" applyBorder="1" applyAlignment="1" applyProtection="1">
      <alignment horizontal="right" vertical="center"/>
      <protection/>
    </xf>
    <xf numFmtId="167" fontId="35" fillId="0" borderId="24" xfId="57" applyNumberFormat="1" applyFont="1" applyFill="1" applyBorder="1" applyAlignment="1" applyProtection="1">
      <alignment horizontal="center" vertical="center"/>
      <protection/>
    </xf>
    <xf numFmtId="167" fontId="35" fillId="0" borderId="11" xfId="0" applyNumberFormat="1" applyFont="1" applyBorder="1" applyAlignment="1" applyProtection="1">
      <alignment/>
      <protection/>
    </xf>
    <xf numFmtId="167" fontId="35" fillId="0" borderId="22" xfId="0" applyNumberFormat="1" applyFont="1" applyBorder="1" applyAlignment="1" applyProtection="1">
      <alignment/>
      <protection/>
    </xf>
    <xf numFmtId="165" fontId="36" fillId="0" borderId="0" xfId="0" applyNumberFormat="1" applyFont="1" applyAlignment="1">
      <alignment horizontal="right" wrapText="1"/>
    </xf>
    <xf numFmtId="49" fontId="30" fillId="0" borderId="25" xfId="0" applyNumberFormat="1" applyFont="1" applyBorder="1" applyAlignment="1" applyProtection="1">
      <alignment vertical="center"/>
      <protection/>
    </xf>
    <xf numFmtId="166" fontId="30" fillId="0" borderId="26" xfId="0" applyNumberFormat="1" applyFont="1" applyFill="1" applyBorder="1" applyAlignment="1" applyProtection="1">
      <alignment horizontal="right" vertical="center"/>
      <protection/>
    </xf>
    <xf numFmtId="166" fontId="30" fillId="0" borderId="25" xfId="0" applyNumberFormat="1" applyFont="1" applyFill="1" applyBorder="1" applyAlignment="1" applyProtection="1">
      <alignment horizontal="right" vertical="center"/>
      <protection/>
    </xf>
    <xf numFmtId="166" fontId="30" fillId="0" borderId="27" xfId="0" applyNumberFormat="1" applyFont="1" applyFill="1" applyBorder="1" applyAlignment="1" applyProtection="1">
      <alignment horizontal="right" vertical="center"/>
      <protection/>
    </xf>
    <xf numFmtId="167" fontId="33" fillId="0" borderId="26" xfId="57" applyNumberFormat="1" applyFont="1" applyFill="1" applyBorder="1" applyAlignment="1" applyProtection="1">
      <alignment horizontal="center" vertical="center"/>
      <protection/>
    </xf>
    <xf numFmtId="167" fontId="33" fillId="0" borderId="28" xfId="0" applyNumberFormat="1" applyFont="1" applyBorder="1" applyAlignment="1" applyProtection="1">
      <alignment/>
      <protection/>
    </xf>
    <xf numFmtId="167" fontId="33" fillId="0" borderId="29" xfId="0" applyNumberFormat="1" applyFont="1" applyBorder="1" applyAlignment="1" applyProtection="1">
      <alignment/>
      <protection/>
    </xf>
    <xf numFmtId="165" fontId="25" fillId="0" borderId="0" xfId="0" applyNumberFormat="1" applyFont="1" applyAlignment="1">
      <alignment horizontal="right" wrapText="1"/>
    </xf>
    <xf numFmtId="166" fontId="30" fillId="0" borderId="24" xfId="0" applyNumberFormat="1" applyFont="1" applyFill="1" applyBorder="1" applyAlignment="1" applyProtection="1">
      <alignment horizontal="right" vertical="center"/>
      <protection/>
    </xf>
    <xf numFmtId="166" fontId="30" fillId="0" borderId="0" xfId="0" applyNumberFormat="1" applyFont="1" applyFill="1" applyBorder="1" applyAlignment="1" applyProtection="1">
      <alignment horizontal="right" vertical="center"/>
      <protection/>
    </xf>
    <xf numFmtId="166" fontId="30" fillId="0" borderId="23" xfId="0" applyNumberFormat="1" applyFont="1" applyFill="1" applyBorder="1" applyAlignment="1" applyProtection="1">
      <alignment horizontal="right" vertical="center"/>
      <protection/>
    </xf>
    <xf numFmtId="168" fontId="35" fillId="0" borderId="24" xfId="57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/>
      <protection/>
    </xf>
    <xf numFmtId="0" fontId="35" fillId="0" borderId="22" xfId="0" applyFont="1" applyBorder="1" applyAlignment="1" applyProtection="1">
      <alignment/>
      <protection/>
    </xf>
    <xf numFmtId="167" fontId="35" fillId="0" borderId="24" xfId="0" applyNumberFormat="1" applyFont="1" applyFill="1" applyBorder="1" applyAlignment="1" applyProtection="1">
      <alignment horizontal="center" vertical="center"/>
      <protection/>
    </xf>
    <xf numFmtId="167" fontId="33" fillId="0" borderId="19" xfId="57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Border="1" applyAlignment="1" applyProtection="1">
      <alignment vertical="center"/>
      <protection/>
    </xf>
    <xf numFmtId="41" fontId="33" fillId="0" borderId="30" xfId="0" applyNumberFormat="1" applyFont="1" applyBorder="1" applyAlignment="1" applyProtection="1">
      <alignment horizontal="left" vertical="center" wrapText="1"/>
      <protection/>
    </xf>
    <xf numFmtId="166" fontId="33" fillId="0" borderId="24" xfId="0" applyNumberFormat="1" applyFont="1" applyFill="1" applyBorder="1" applyAlignment="1" applyProtection="1">
      <alignment horizontal="right" vertical="center"/>
      <protection/>
    </xf>
    <xf numFmtId="166" fontId="33" fillId="0" borderId="0" xfId="0" applyNumberFormat="1" applyFont="1" applyFill="1" applyBorder="1" applyAlignment="1" applyProtection="1">
      <alignment horizontal="right" vertical="center"/>
      <protection/>
    </xf>
    <xf numFmtId="166" fontId="33" fillId="0" borderId="23" xfId="0" applyNumberFormat="1" applyFont="1" applyFill="1" applyBorder="1" applyAlignment="1" applyProtection="1">
      <alignment horizontal="right" vertical="center"/>
      <protection/>
    </xf>
    <xf numFmtId="166" fontId="33" fillId="0" borderId="10" xfId="0" applyNumberFormat="1" applyFont="1" applyFill="1" applyBorder="1" applyAlignment="1" applyProtection="1">
      <alignment horizontal="right" vertical="center"/>
      <protection/>
    </xf>
    <xf numFmtId="166" fontId="33" fillId="0" borderId="12" xfId="0" applyNumberFormat="1" applyFont="1" applyFill="1" applyBorder="1" applyAlignment="1" applyProtection="1">
      <alignment horizontal="right" vertical="center"/>
      <protection/>
    </xf>
    <xf numFmtId="166" fontId="33" fillId="0" borderId="30" xfId="0" applyNumberFormat="1" applyFont="1" applyFill="1" applyBorder="1" applyAlignment="1" applyProtection="1">
      <alignment horizontal="right" vertical="center"/>
      <protection/>
    </xf>
    <xf numFmtId="0" fontId="35" fillId="0" borderId="10" xfId="57" applyNumberFormat="1" applyFont="1" applyFill="1" applyBorder="1" applyAlignment="1" applyProtection="1">
      <alignment horizontal="center" vertical="center"/>
      <protection/>
    </xf>
    <xf numFmtId="0" fontId="35" fillId="0" borderId="31" xfId="0" applyNumberFormat="1" applyFont="1" applyBorder="1" applyAlignment="1" applyProtection="1">
      <alignment/>
      <protection/>
    </xf>
    <xf numFmtId="0" fontId="35" fillId="0" borderId="32" xfId="0" applyNumberFormat="1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vertical="center"/>
      <protection/>
    </xf>
    <xf numFmtId="0" fontId="35" fillId="0" borderId="33" xfId="57" applyNumberFormat="1" applyFont="1" applyFill="1" applyBorder="1" applyAlignment="1" applyProtection="1">
      <alignment horizontal="center" vertical="center"/>
      <protection/>
    </xf>
    <xf numFmtId="0" fontId="35" fillId="0" borderId="34" xfId="0" applyNumberFormat="1" applyFont="1" applyBorder="1" applyAlignment="1" applyProtection="1">
      <alignment/>
      <protection/>
    </xf>
    <xf numFmtId="0" fontId="35" fillId="0" borderId="35" xfId="0" applyNumberFormat="1" applyFont="1" applyBorder="1" applyAlignment="1" applyProtection="1">
      <alignment/>
      <protection/>
    </xf>
    <xf numFmtId="166" fontId="34" fillId="0" borderId="10" xfId="0" applyNumberFormat="1" applyFont="1" applyBorder="1" applyAlignment="1" applyProtection="1">
      <alignment horizontal="center" vertical="center" wrapText="1"/>
      <protection/>
    </xf>
    <xf numFmtId="166" fontId="34" fillId="0" borderId="12" xfId="0" applyNumberFormat="1" applyFont="1" applyBorder="1" applyAlignment="1" applyProtection="1">
      <alignment horizontal="center" vertical="center" wrapText="1"/>
      <protection/>
    </xf>
    <xf numFmtId="166" fontId="34" fillId="0" borderId="30" xfId="0" applyNumberFormat="1" applyFont="1" applyBorder="1" applyAlignment="1" applyProtection="1">
      <alignment horizontal="center" vertical="center" wrapText="1"/>
      <protection/>
    </xf>
    <xf numFmtId="0" fontId="37" fillId="0" borderId="24" xfId="0" applyNumberFormat="1" applyFont="1" applyBorder="1" applyAlignment="1" applyProtection="1">
      <alignment horizontal="center" vertical="center" wrapText="1"/>
      <protection/>
    </xf>
    <xf numFmtId="0" fontId="37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31" xfId="0" applyFont="1" applyBorder="1" applyAlignment="1" applyProtection="1">
      <alignment/>
      <protection/>
    </xf>
    <xf numFmtId="0" fontId="35" fillId="0" borderId="32" xfId="0" applyFont="1" applyBorder="1" applyAlignment="1" applyProtection="1">
      <alignment/>
      <protection/>
    </xf>
    <xf numFmtId="41" fontId="29" fillId="0" borderId="23" xfId="0" applyNumberFormat="1" applyFont="1" applyBorder="1" applyAlignment="1" applyProtection="1">
      <alignment horizontal="left" vertical="center" wrapText="1" indent="1"/>
      <protection/>
    </xf>
    <xf numFmtId="49" fontId="30" fillId="0" borderId="36" xfId="0" applyNumberFormat="1" applyFont="1" applyBorder="1" applyAlignment="1" applyProtection="1">
      <alignment vertical="center"/>
      <protection/>
    </xf>
    <xf numFmtId="166" fontId="30" fillId="0" borderId="37" xfId="0" applyNumberFormat="1" applyFont="1" applyFill="1" applyBorder="1" applyAlignment="1" applyProtection="1">
      <alignment horizontal="right" vertical="center"/>
      <protection/>
    </xf>
    <xf numFmtId="166" fontId="30" fillId="0" borderId="36" xfId="0" applyNumberFormat="1" applyFont="1" applyFill="1" applyBorder="1" applyAlignment="1" applyProtection="1">
      <alignment horizontal="right" vertical="center"/>
      <protection/>
    </xf>
    <xf numFmtId="166" fontId="30" fillId="0" borderId="38" xfId="0" applyNumberFormat="1" applyFont="1" applyFill="1" applyBorder="1" applyAlignment="1" applyProtection="1">
      <alignment horizontal="right" vertical="center"/>
      <protection/>
    </xf>
    <xf numFmtId="167" fontId="33" fillId="0" borderId="37" xfId="57" applyNumberFormat="1" applyFont="1" applyFill="1" applyBorder="1" applyAlignment="1" applyProtection="1">
      <alignment horizontal="center" vertical="center"/>
      <protection/>
    </xf>
    <xf numFmtId="167" fontId="33" fillId="0" borderId="39" xfId="0" applyNumberFormat="1" applyFont="1" applyBorder="1" applyAlignment="1" applyProtection="1">
      <alignment/>
      <protection/>
    </xf>
    <xf numFmtId="167" fontId="33" fillId="0" borderId="4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/>
      <protection/>
    </xf>
    <xf numFmtId="166" fontId="28" fillId="0" borderId="0" xfId="0" applyNumberFormat="1" applyFont="1" applyAlignment="1">
      <alignment/>
    </xf>
    <xf numFmtId="167" fontId="35" fillId="0" borderId="11" xfId="0" applyNumberFormat="1" applyFont="1" applyBorder="1" applyAlignment="1" applyProtection="1">
      <alignment vertical="center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1" fontId="30" fillId="0" borderId="41" xfId="0" applyNumberFormat="1" applyFont="1" applyFill="1" applyBorder="1" applyAlignment="1" applyProtection="1" quotePrefix="1">
      <alignment horizontal="center" vertical="top"/>
      <protection/>
    </xf>
    <xf numFmtId="41" fontId="30" fillId="0" borderId="42" xfId="0" applyNumberFormat="1" applyFont="1" applyFill="1" applyBorder="1" applyAlignment="1" applyProtection="1" quotePrefix="1">
      <alignment horizontal="center" vertical="top"/>
      <protection/>
    </xf>
    <xf numFmtId="41" fontId="30" fillId="0" borderId="43" xfId="0" applyNumberFormat="1" applyFont="1" applyFill="1" applyBorder="1" applyAlignment="1" applyProtection="1" quotePrefix="1">
      <alignment horizontal="center" vertical="top"/>
      <protection/>
    </xf>
    <xf numFmtId="17" fontId="30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30" fillId="0" borderId="12" xfId="0" applyFont="1" applyBorder="1" applyAlignment="1" applyProtection="1">
      <alignment horizontal="center" vertical="top" wrapText="1"/>
      <protection/>
    </xf>
    <xf numFmtId="0" fontId="30" fillId="0" borderId="30" xfId="0" applyFont="1" applyBorder="1" applyAlignment="1" applyProtection="1">
      <alignment horizontal="center" vertical="top" wrapText="1"/>
      <protection/>
    </xf>
    <xf numFmtId="0" fontId="31" fillId="0" borderId="10" xfId="0" applyFont="1" applyBorder="1" applyAlignment="1" applyProtection="1">
      <alignment horizontal="center" vertical="top" wrapText="1"/>
      <protection/>
    </xf>
    <xf numFmtId="0" fontId="30" fillId="0" borderId="31" xfId="0" applyFont="1" applyBorder="1" applyAlignment="1" applyProtection="1">
      <alignment horizontal="center" vertical="top"/>
      <protection/>
    </xf>
    <xf numFmtId="0" fontId="30" fillId="0" borderId="32" xfId="0" applyFont="1" applyBorder="1" applyAlignment="1" applyProtection="1">
      <alignment horizontal="center" vertical="top" wrapText="1"/>
      <protection/>
    </xf>
    <xf numFmtId="0" fontId="30" fillId="0" borderId="31" xfId="0" applyFont="1" applyBorder="1" applyAlignment="1" applyProtection="1">
      <alignment horizontal="center" vertical="top" wrapText="1"/>
      <protection/>
    </xf>
    <xf numFmtId="0" fontId="29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 wrapText="1"/>
      <protection/>
    </xf>
    <xf numFmtId="0" fontId="29" fillId="0" borderId="0" xfId="0" applyFont="1" applyAlignment="1" applyProtection="1">
      <alignment/>
      <protection/>
    </xf>
    <xf numFmtId="0" fontId="26" fillId="0" borderId="0" xfId="0" applyFont="1" applyAlignment="1" applyProtection="1">
      <alignment wrapText="1"/>
      <protection/>
    </xf>
    <xf numFmtId="0" fontId="26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2"/>
  <sheetViews>
    <sheetView showGridLines="0" tabSelected="1" zoomScalePageLayoutView="0" workbookViewId="0" topLeftCell="A1">
      <selection activeCell="O1" sqref="O1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8.8515625" style="0" customWidth="1"/>
    <col min="4" max="4" width="9.28125" style="0" customWidth="1"/>
    <col min="5" max="5" width="8.8515625" style="0" customWidth="1"/>
    <col min="7" max="7" width="8.8515625" style="0" customWidth="1"/>
    <col min="8" max="8" width="8.57421875" style="0" customWidth="1"/>
    <col min="10" max="13" width="5.7109375" style="0" customWidth="1"/>
    <col min="14" max="14" width="12.140625" style="0" customWidth="1"/>
    <col min="15" max="15" width="9.8515625" style="0" bestFit="1" customWidth="1"/>
  </cols>
  <sheetData>
    <row r="1" spans="1:14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3"/>
      <c r="B2" s="115" t="s">
        <v>49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5" customFormat="1" ht="16.5" customHeight="1">
      <c r="A3" s="12"/>
      <c r="B3" s="13" t="s">
        <v>48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5" customFormat="1" ht="16.5">
      <c r="A4" s="16"/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5" customFormat="1" ht="42.7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s="15" customFormat="1" ht="63" customHeight="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s="15" customFormat="1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s="15" customFormat="1" ht="13.5">
      <c r="A8" s="17"/>
      <c r="B8" s="41" t="s">
        <v>11</v>
      </c>
      <c r="C8" s="42">
        <f>SUM('Summary EC:Summary WC'!C8)</f>
        <v>30140202913</v>
      </c>
      <c r="D8" s="43">
        <f>SUM('Summary EC:Summary WC'!D8)</f>
        <v>31280528957</v>
      </c>
      <c r="E8" s="44">
        <f>SUM('Summary EC:Summary WC'!E8)</f>
        <v>1140326044</v>
      </c>
      <c r="F8" s="42">
        <f>SUM('Summary EC:Summary WC'!F8)</f>
        <v>34172802733</v>
      </c>
      <c r="G8" s="43">
        <f>SUM('Summary EC:Summary WC'!G8)</f>
        <v>33205592423</v>
      </c>
      <c r="H8" s="44">
        <f>SUM('Summary EC:Summary WC'!H8)</f>
        <v>-967210310</v>
      </c>
      <c r="I8" s="44">
        <f>SUM('Summary EC:Summary WC'!I8)</f>
        <v>35822711453</v>
      </c>
      <c r="J8" s="45">
        <f>IF($C8=0,0,($E8/$C8)*100)</f>
        <v>3.7834053317144636</v>
      </c>
      <c r="K8" s="46">
        <f>IF($F8=0,0,($H8/$F8)*100)</f>
        <v>-2.8303511349567594</v>
      </c>
      <c r="L8" s="47">
        <f>IF($E$11=0,0,($E8/$E$11)*100)</f>
        <v>4.427403031310062</v>
      </c>
      <c r="M8" s="46">
        <f>IF($H$11=0,0,($H8/$H$11)*100)</f>
        <v>-4.727119172891676</v>
      </c>
      <c r="N8" s="19"/>
      <c r="O8" s="48"/>
    </row>
    <row r="9" spans="1:15" s="15" customFormat="1" ht="13.5">
      <c r="A9" s="17"/>
      <c r="B9" s="41" t="s">
        <v>12</v>
      </c>
      <c r="C9" s="42">
        <f>SUM('Summary EC:Summary WC'!C9)</f>
        <v>79968151618</v>
      </c>
      <c r="D9" s="43">
        <f>SUM('Summary EC:Summary WC'!D9)</f>
        <v>91191170927</v>
      </c>
      <c r="E9" s="44">
        <f>SUM('Summary EC:Summary WC'!E9)</f>
        <v>11223019309</v>
      </c>
      <c r="F9" s="42">
        <f>SUM('Summary EC:Summary WC'!F9)</f>
        <v>95657210772</v>
      </c>
      <c r="G9" s="43">
        <f>SUM('Summary EC:Summary WC'!G9)</f>
        <v>102702899733</v>
      </c>
      <c r="H9" s="44">
        <f>SUM('Summary EC:Summary WC'!H9)</f>
        <v>7045688961</v>
      </c>
      <c r="I9" s="44">
        <f>SUM('Summary EC:Summary WC'!I9)</f>
        <v>120678650891</v>
      </c>
      <c r="J9" s="45">
        <f>IF($C9=0,0,($E9/$C9)*100)</f>
        <v>14.034361282490634</v>
      </c>
      <c r="K9" s="46">
        <f>IF($F9=0,0,($H9/$F9)*100)</f>
        <v>7.365559693971713</v>
      </c>
      <c r="L9" s="47">
        <f>IF($E$11=0,0,($E9/$E$11)*100)</f>
        <v>43.57423034452589</v>
      </c>
      <c r="M9" s="46">
        <f>IF($H$11=0,0,($H9/$H$11)*100)</f>
        <v>34.43492178425428</v>
      </c>
      <c r="N9" s="19"/>
      <c r="O9" s="48"/>
    </row>
    <row r="10" spans="1:15" s="15" customFormat="1" ht="13.5">
      <c r="A10" s="17"/>
      <c r="B10" s="41" t="s">
        <v>13</v>
      </c>
      <c r="C10" s="42">
        <f>SUM('Summary EC:Summary WC'!C10)</f>
        <v>68670454127</v>
      </c>
      <c r="D10" s="43">
        <f>SUM('Summary EC:Summary WC'!D10)</f>
        <v>82063201814</v>
      </c>
      <c r="E10" s="44">
        <f>SUM('Summary EC:Summary WC'!E10)</f>
        <v>13392747687</v>
      </c>
      <c r="F10" s="42">
        <f>SUM('Summary EC:Summary WC'!F10)</f>
        <v>70238573734</v>
      </c>
      <c r="G10" s="43">
        <f>SUM('Summary EC:Summary WC'!G10)</f>
        <v>84620977803</v>
      </c>
      <c r="H10" s="44">
        <f>SUM('Summary EC:Summary WC'!H10)</f>
        <v>14382404069</v>
      </c>
      <c r="I10" s="44">
        <f>SUM('Summary EC:Summary WC'!I10)</f>
        <v>90036082172</v>
      </c>
      <c r="J10" s="45">
        <f aca="true" t="shared" si="0" ref="J10:J33">IF($C10=0,0,($E10/$C10)*100)</f>
        <v>19.50292575935392</v>
      </c>
      <c r="K10" s="46">
        <f aca="true" t="shared" si="1" ref="K10:K33">IF($F10=0,0,($H10/$F10)*100)</f>
        <v>20.476503585433694</v>
      </c>
      <c r="L10" s="47">
        <f>IF($E$11=0,0,($E10/$E$11)*100)</f>
        <v>51.99836662416405</v>
      </c>
      <c r="M10" s="46">
        <f>IF($H$11=0,0,($H10/$H$11)*100)</f>
        <v>70.29219738863739</v>
      </c>
      <c r="N10" s="19"/>
      <c r="O10" s="48"/>
    </row>
    <row r="11" spans="1:15" s="15" customFormat="1" ht="16.5">
      <c r="A11" s="20"/>
      <c r="B11" s="49" t="s">
        <v>14</v>
      </c>
      <c r="C11" s="50">
        <f aca="true" t="shared" si="2" ref="C11:I11">SUM(C8:C10)</f>
        <v>178778808658</v>
      </c>
      <c r="D11" s="51">
        <f t="shared" si="2"/>
        <v>204534901698</v>
      </c>
      <c r="E11" s="52">
        <f t="shared" si="2"/>
        <v>25756093040</v>
      </c>
      <c r="F11" s="50">
        <f t="shared" si="2"/>
        <v>200068587239</v>
      </c>
      <c r="G11" s="51">
        <f t="shared" si="2"/>
        <v>220529469959</v>
      </c>
      <c r="H11" s="52">
        <f t="shared" si="2"/>
        <v>20460882720</v>
      </c>
      <c r="I11" s="52">
        <f t="shared" si="2"/>
        <v>246537444516</v>
      </c>
      <c r="J11" s="53">
        <f t="shared" si="0"/>
        <v>14.406681213135752</v>
      </c>
      <c r="K11" s="54">
        <f t="shared" si="1"/>
        <v>10.226934174107816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s="15" customFormat="1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s="15" customFormat="1" ht="13.5">
      <c r="A13" s="17"/>
      <c r="B13" s="41" t="s">
        <v>16</v>
      </c>
      <c r="C13" s="42">
        <f>SUM('Summary EC:Summary WC'!C13)</f>
        <v>43638892394</v>
      </c>
      <c r="D13" s="43">
        <f>SUM('Summary EC:Summary WC'!D13)</f>
        <v>51183112746</v>
      </c>
      <c r="E13" s="44">
        <f>SUM('Summary EC:Summary WC'!E13)</f>
        <v>7544220352</v>
      </c>
      <c r="F13" s="42">
        <f>SUM('Summary EC:Summary WC'!F13)</f>
        <v>49027757259</v>
      </c>
      <c r="G13" s="43">
        <f>SUM('Summary EC:Summary WC'!G13)</f>
        <v>53043135184</v>
      </c>
      <c r="H13" s="44">
        <f>SUM('Summary EC:Summary WC'!H13)</f>
        <v>4015377925</v>
      </c>
      <c r="I13" s="44">
        <f>SUM('Summary EC:Summary WC'!I13)</f>
        <v>57289086401</v>
      </c>
      <c r="J13" s="45">
        <f t="shared" si="0"/>
        <v>17.287836464514093</v>
      </c>
      <c r="K13" s="46">
        <f t="shared" si="1"/>
        <v>8.190009393633641</v>
      </c>
      <c r="L13" s="47">
        <f aca="true" t="shared" si="3" ref="L13:L18">IF($E$18=0,0,($E13/$E$18)*100)</f>
        <v>-23.96106609200172</v>
      </c>
      <c r="M13" s="46">
        <f aca="true" t="shared" si="4" ref="M13:M18">IF($H$18=0,0,($H13/$H$18)*100)</f>
        <v>28.306421287240465</v>
      </c>
      <c r="N13" s="19"/>
      <c r="O13" s="48"/>
    </row>
    <row r="14" spans="1:15" s="15" customFormat="1" ht="13.5">
      <c r="A14" s="17"/>
      <c r="B14" s="41" t="s">
        <v>17</v>
      </c>
      <c r="C14" s="42">
        <f>SUM('Summary EC:Summary WC'!C14)</f>
        <v>5303347572</v>
      </c>
      <c r="D14" s="43">
        <f>SUM('Summary EC:Summary WC'!D14)</f>
        <v>7211580770</v>
      </c>
      <c r="E14" s="44">
        <f>SUM('Summary EC:Summary WC'!E14)</f>
        <v>1908233198</v>
      </c>
      <c r="F14" s="42">
        <f>SUM('Summary EC:Summary WC'!F14)</f>
        <v>7475427203</v>
      </c>
      <c r="G14" s="43">
        <f>SUM('Summary EC:Summary WC'!G14)</f>
        <v>8572341290</v>
      </c>
      <c r="H14" s="44">
        <f>SUM('Summary EC:Summary WC'!H14)</f>
        <v>1096914087</v>
      </c>
      <c r="I14" s="44">
        <f>SUM('Summary EC:Summary WC'!I14)</f>
        <v>9447316621</v>
      </c>
      <c r="J14" s="45">
        <f t="shared" si="0"/>
        <v>35.98167331281224</v>
      </c>
      <c r="K14" s="46">
        <f t="shared" si="1"/>
        <v>14.67359733715007</v>
      </c>
      <c r="L14" s="47">
        <f t="shared" si="3"/>
        <v>-6.060706029630801</v>
      </c>
      <c r="M14" s="46">
        <f t="shared" si="4"/>
        <v>7.732699846062618</v>
      </c>
      <c r="N14" s="19"/>
      <c r="O14" s="48"/>
    </row>
    <row r="15" spans="1:15" s="15" customFormat="1" ht="13.5" hidden="1">
      <c r="A15" s="17"/>
      <c r="B15" s="41"/>
      <c r="C15" s="42">
        <f>SUM('Summary EC:Summary WC'!C15)</f>
        <v>0</v>
      </c>
      <c r="D15" s="43">
        <f>SUM('Summary EC:Summary WC'!D15)</f>
        <v>0</v>
      </c>
      <c r="E15" s="44">
        <f>SUM('Summary EC:Summary WC'!E15)</f>
        <v>0</v>
      </c>
      <c r="F15" s="42">
        <f>SUM('Summary EC:Summary WC'!F15)</f>
        <v>0</v>
      </c>
      <c r="G15" s="43">
        <f>SUM('Summary EC:Summary WC'!G15)</f>
        <v>0</v>
      </c>
      <c r="H15" s="44">
        <f>SUM('Summary EC:Summary WC'!H15)</f>
        <v>0</v>
      </c>
      <c r="I15" s="44">
        <f>SUM('Summary EC:Summary WC'!I15)</f>
        <v>0</v>
      </c>
      <c r="J15" s="45">
        <f t="shared" si="0"/>
        <v>0</v>
      </c>
      <c r="K15" s="46">
        <f t="shared" si="1"/>
        <v>0</v>
      </c>
      <c r="L15" s="47">
        <f t="shared" si="3"/>
        <v>0</v>
      </c>
      <c r="M15" s="46">
        <f t="shared" si="4"/>
        <v>0</v>
      </c>
      <c r="N15" s="19"/>
      <c r="O15" s="48"/>
    </row>
    <row r="16" spans="1:15" s="15" customFormat="1" ht="13.5">
      <c r="A16" s="17"/>
      <c r="B16" s="41" t="s">
        <v>18</v>
      </c>
      <c r="C16" s="42">
        <f>SUM('Summary EC:Summary WC'!C16)</f>
        <v>42112282371</v>
      </c>
      <c r="D16" s="43">
        <f>SUM('Summary EC:Summary WC'!D16)</f>
        <v>48786068026</v>
      </c>
      <c r="E16" s="44">
        <f>SUM('Summary EC:Summary WC'!E16)</f>
        <v>6673785655</v>
      </c>
      <c r="F16" s="42">
        <f>SUM('Summary EC:Summary WC'!F16)</f>
        <v>52363051672</v>
      </c>
      <c r="G16" s="43">
        <f>SUM('Summary EC:Summary WC'!G16)</f>
        <v>57714321464</v>
      </c>
      <c r="H16" s="44">
        <f>SUM('Summary EC:Summary WC'!H16)</f>
        <v>5351269792</v>
      </c>
      <c r="I16" s="44">
        <f>SUM('Summary EC:Summary WC'!I16)</f>
        <v>70849267195</v>
      </c>
      <c r="J16" s="45">
        <f t="shared" si="0"/>
        <v>15.847599035847566</v>
      </c>
      <c r="K16" s="46">
        <f t="shared" si="1"/>
        <v>10.219552950275194</v>
      </c>
      <c r="L16" s="47">
        <f t="shared" si="3"/>
        <v>-21.19649370009652</v>
      </c>
      <c r="M16" s="46">
        <f t="shared" si="4"/>
        <v>37.72379586263618</v>
      </c>
      <c r="N16" s="19"/>
      <c r="O16" s="48"/>
    </row>
    <row r="17" spans="1:15" s="15" customFormat="1" ht="13.5">
      <c r="A17" s="17"/>
      <c r="B17" s="41" t="s">
        <v>19</v>
      </c>
      <c r="C17" s="42">
        <f>SUM('Summary EC:Summary WC'!C17)</f>
        <v>131872032395</v>
      </c>
      <c r="D17" s="43">
        <f>SUM('Summary EC:Summary WC'!D17)</f>
        <v>84260464770</v>
      </c>
      <c r="E17" s="44">
        <f>SUM('Summary EC:Summary WC'!E17)</f>
        <v>-47611567625</v>
      </c>
      <c r="F17" s="42">
        <f>SUM('Summary EC:Summary WC'!F17)</f>
        <v>82031893556</v>
      </c>
      <c r="G17" s="43">
        <f>SUM('Summary EC:Summary WC'!G17)</f>
        <v>85753727653</v>
      </c>
      <c r="H17" s="44">
        <f>SUM('Summary EC:Summary WC'!H17)</f>
        <v>3721834097</v>
      </c>
      <c r="I17" s="44">
        <f>SUM('Summary EC:Summary WC'!I17)</f>
        <v>91546215634</v>
      </c>
      <c r="J17" s="63">
        <f t="shared" si="0"/>
        <v>-36.10437085127173</v>
      </c>
      <c r="K17" s="46">
        <f t="shared" si="1"/>
        <v>4.537057400069947</v>
      </c>
      <c r="L17" s="47">
        <f t="shared" si="3"/>
        <v>151.21826582172903</v>
      </c>
      <c r="M17" s="46">
        <f t="shared" si="4"/>
        <v>26.23708300406074</v>
      </c>
      <c r="N17" s="19"/>
      <c r="O17" s="48"/>
    </row>
    <row r="18" spans="1:15" s="15" customFormat="1" ht="16.5">
      <c r="A18" s="17"/>
      <c r="B18" s="49" t="s">
        <v>20</v>
      </c>
      <c r="C18" s="50">
        <f aca="true" t="shared" si="5" ref="C18:I18">SUM(C13:C17)</f>
        <v>222926554732</v>
      </c>
      <c r="D18" s="51">
        <f t="shared" si="5"/>
        <v>191441226312</v>
      </c>
      <c r="E18" s="52">
        <f t="shared" si="5"/>
        <v>-31485328420</v>
      </c>
      <c r="F18" s="50">
        <f t="shared" si="5"/>
        <v>190898129690</v>
      </c>
      <c r="G18" s="51">
        <f t="shared" si="5"/>
        <v>205083525591</v>
      </c>
      <c r="H18" s="52">
        <f t="shared" si="5"/>
        <v>14185395901</v>
      </c>
      <c r="I18" s="52">
        <f t="shared" si="5"/>
        <v>229131885851</v>
      </c>
      <c r="J18" s="64">
        <f t="shared" si="0"/>
        <v>-14.123632986591183</v>
      </c>
      <c r="K18" s="54">
        <f t="shared" si="1"/>
        <v>7.430872122233834</v>
      </c>
      <c r="L18" s="55">
        <f t="shared" si="3"/>
        <v>100</v>
      </c>
      <c r="M18" s="54">
        <f t="shared" si="4"/>
        <v>100</v>
      </c>
      <c r="N18" s="19"/>
      <c r="O18" s="56"/>
    </row>
    <row r="19" spans="1:15" s="15" customFormat="1" ht="25.5">
      <c r="A19" s="65"/>
      <c r="B19" s="66" t="s">
        <v>21</v>
      </c>
      <c r="C19" s="67">
        <f aca="true" t="shared" si="6" ref="C19:I19">C11-C18</f>
        <v>-44147746074</v>
      </c>
      <c r="D19" s="68">
        <f t="shared" si="6"/>
        <v>13093675386</v>
      </c>
      <c r="E19" s="69">
        <f t="shared" si="6"/>
        <v>57241421460</v>
      </c>
      <c r="F19" s="70">
        <f t="shared" si="6"/>
        <v>9170457549</v>
      </c>
      <c r="G19" s="71">
        <f t="shared" si="6"/>
        <v>15445944368</v>
      </c>
      <c r="H19" s="72">
        <f t="shared" si="6"/>
        <v>6275486819</v>
      </c>
      <c r="I19" s="72">
        <f t="shared" si="6"/>
        <v>17405558665</v>
      </c>
      <c r="J19" s="73"/>
      <c r="K19" s="74"/>
      <c r="L19" s="75"/>
      <c r="M19" s="74"/>
      <c r="N19" s="19"/>
      <c r="O19" s="56"/>
    </row>
    <row r="20" spans="1:15" s="15" customFormat="1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s="15" customFormat="1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s="15" customFormat="1" ht="13.5">
      <c r="A22" s="17"/>
      <c r="B22" s="41" t="s">
        <v>23</v>
      </c>
      <c r="C22" s="42">
        <f>SUM('Summary EC:Summary WC'!C22)</f>
        <v>7888711491</v>
      </c>
      <c r="D22" s="43">
        <f>SUM('Summary EC:Summary WC'!D22)</f>
        <v>8052512740</v>
      </c>
      <c r="E22" s="44">
        <f>SUM('Summary EC:Summary WC'!E22)</f>
        <v>163801249</v>
      </c>
      <c r="F22" s="42">
        <f>SUM('Summary EC:Summary WC'!F22)</f>
        <v>7144989889</v>
      </c>
      <c r="G22" s="43">
        <f>SUM('Summary EC:Summary WC'!G22)</f>
        <v>7294706032</v>
      </c>
      <c r="H22" s="44">
        <f>SUM('Summary EC:Summary WC'!H22)</f>
        <v>149716143</v>
      </c>
      <c r="I22" s="44">
        <f>SUM('Summary EC:Summary WC'!I22)</f>
        <v>8515578476</v>
      </c>
      <c r="J22" s="45">
        <f t="shared" si="0"/>
        <v>2.076400552699589</v>
      </c>
      <c r="K22" s="46">
        <f t="shared" si="1"/>
        <v>2.0954003480186034</v>
      </c>
      <c r="L22" s="47">
        <f>IF($E$26=0,0,($E22/$E$26)*100)</f>
        <v>3.5549386155416487</v>
      </c>
      <c r="M22" s="46">
        <f>IF($H$26=0,0,($H22/$H$26)*100)</f>
        <v>1.688388533246453</v>
      </c>
      <c r="N22" s="19"/>
      <c r="O22" s="48"/>
    </row>
    <row r="23" spans="1:15" s="15" customFormat="1" ht="13.5">
      <c r="A23" s="20"/>
      <c r="B23" s="41" t="s">
        <v>24</v>
      </c>
      <c r="C23" s="42">
        <f>SUM('Summary EC:Summary WC'!C23)</f>
        <v>5648427687</v>
      </c>
      <c r="D23" s="43">
        <f>SUM('Summary EC:Summary WC'!D23)</f>
        <v>6772947594</v>
      </c>
      <c r="E23" s="44">
        <f>SUM('Summary EC:Summary WC'!E23)</f>
        <v>1124519907</v>
      </c>
      <c r="F23" s="42">
        <f>SUM('Summary EC:Summary WC'!F23)</f>
        <v>5209230585</v>
      </c>
      <c r="G23" s="43">
        <f>SUM('Summary EC:Summary WC'!G23)</f>
        <v>6174066671</v>
      </c>
      <c r="H23" s="44">
        <f>SUM('Summary EC:Summary WC'!H23)</f>
        <v>964836086</v>
      </c>
      <c r="I23" s="44">
        <f>SUM('Summary EC:Summary WC'!I23)</f>
        <v>5316397635</v>
      </c>
      <c r="J23" s="45">
        <f t="shared" si="0"/>
        <v>19.908547463360666</v>
      </c>
      <c r="K23" s="46">
        <f t="shared" si="1"/>
        <v>18.521662081502964</v>
      </c>
      <c r="L23" s="47">
        <f>IF($E$26=0,0,($E23/$E$26)*100)</f>
        <v>24.405181680510896</v>
      </c>
      <c r="M23" s="46">
        <f>IF($H$26=0,0,($H23/$H$26)*100)</f>
        <v>10.880711668245343</v>
      </c>
      <c r="N23" s="19"/>
      <c r="O23" s="48"/>
    </row>
    <row r="24" spans="1:15" s="15" customFormat="1" ht="13.5">
      <c r="A24" s="20"/>
      <c r="B24" s="41" t="s">
        <v>25</v>
      </c>
      <c r="C24" s="42">
        <f>SUM('Summary EC:Summary WC'!C24)</f>
        <v>16829573000</v>
      </c>
      <c r="D24" s="43">
        <f>SUM('Summary EC:Summary WC'!D24)</f>
        <v>21001915357</v>
      </c>
      <c r="E24" s="44">
        <f>SUM('Summary EC:Summary WC'!E24)</f>
        <v>4172342357</v>
      </c>
      <c r="F24" s="42">
        <f>SUM('Summary EC:Summary WC'!F24)</f>
        <v>13868092774</v>
      </c>
      <c r="G24" s="43">
        <f>SUM('Summary EC:Summary WC'!G24)</f>
        <v>22018553349</v>
      </c>
      <c r="H24" s="44">
        <f>SUM('Summary EC:Summary WC'!H24)</f>
        <v>8150460575</v>
      </c>
      <c r="I24" s="44">
        <f>SUM('Summary EC:Summary WC'!I24)</f>
        <v>22839302176</v>
      </c>
      <c r="J24" s="45">
        <f t="shared" si="0"/>
        <v>24.791730348714136</v>
      </c>
      <c r="K24" s="46">
        <f t="shared" si="1"/>
        <v>58.77131562229337</v>
      </c>
      <c r="L24" s="47">
        <f>IF($E$26=0,0,($E24/$E$26)*100)</f>
        <v>90.55133005829131</v>
      </c>
      <c r="M24" s="46">
        <f>IF($H$26=0,0,($H24/$H$26)*100)</f>
        <v>91.91489908678246</v>
      </c>
      <c r="N24" s="19"/>
      <c r="O24" s="48"/>
    </row>
    <row r="25" spans="1:15" s="15" customFormat="1" ht="13.5">
      <c r="A25" s="20"/>
      <c r="B25" s="41" t="s">
        <v>26</v>
      </c>
      <c r="C25" s="42">
        <f>SUM('Summary EC:Summary WC'!C25)</f>
        <v>3918248932</v>
      </c>
      <c r="D25" s="43">
        <f>SUM('Summary EC:Summary WC'!D25)</f>
        <v>3065295051</v>
      </c>
      <c r="E25" s="44">
        <f>SUM('Summary EC:Summary WC'!E25)</f>
        <v>-852953881</v>
      </c>
      <c r="F25" s="42">
        <f>SUM('Summary EC:Summary WC'!F25)</f>
        <v>2900343515</v>
      </c>
      <c r="G25" s="43">
        <f>SUM('Summary EC:Summary WC'!G25)</f>
        <v>2502729420</v>
      </c>
      <c r="H25" s="44">
        <f>SUM('Summary EC:Summary WC'!H25)</f>
        <v>-397614095</v>
      </c>
      <c r="I25" s="44">
        <f>SUM('Summary EC:Summary WC'!I25)</f>
        <v>2523592235</v>
      </c>
      <c r="J25" s="45">
        <f t="shared" si="0"/>
        <v>-21.76875170012807</v>
      </c>
      <c r="K25" s="46">
        <f t="shared" si="1"/>
        <v>-13.709206959231517</v>
      </c>
      <c r="L25" s="47">
        <f>IF($E$26=0,0,($E25/$E$26)*100)</f>
        <v>-18.511450354343857</v>
      </c>
      <c r="M25" s="46">
        <f>IF($H$26=0,0,($H25/$H$26)*100)</f>
        <v>-4.48399928827425</v>
      </c>
      <c r="N25" s="19"/>
      <c r="O25" s="48"/>
    </row>
    <row r="26" spans="1:15" s="15" customFormat="1" ht="16.5">
      <c r="A26" s="20"/>
      <c r="B26" s="49" t="s">
        <v>27</v>
      </c>
      <c r="C26" s="50">
        <f aca="true" t="shared" si="7" ref="C26:I26">SUM(C22:C25)</f>
        <v>34284961110</v>
      </c>
      <c r="D26" s="51">
        <f t="shared" si="7"/>
        <v>38892670742</v>
      </c>
      <c r="E26" s="52">
        <f t="shared" si="7"/>
        <v>4607709632</v>
      </c>
      <c r="F26" s="50">
        <f t="shared" si="7"/>
        <v>29122656763</v>
      </c>
      <c r="G26" s="51">
        <f t="shared" si="7"/>
        <v>37990055472</v>
      </c>
      <c r="H26" s="52">
        <f t="shared" si="7"/>
        <v>8867398709</v>
      </c>
      <c r="I26" s="52">
        <f t="shared" si="7"/>
        <v>39194870522</v>
      </c>
      <c r="J26" s="64">
        <f t="shared" si="0"/>
        <v>13.43944832609437</v>
      </c>
      <c r="K26" s="54">
        <f t="shared" si="1"/>
        <v>30.448453865877813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s="15" customFormat="1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s="15" customFormat="1" ht="13.5">
      <c r="A28" s="17"/>
      <c r="B28" s="41" t="s">
        <v>29</v>
      </c>
      <c r="C28" s="42">
        <f>SUM('Summary EC:Summary WC'!C28)</f>
        <v>10246782104</v>
      </c>
      <c r="D28" s="43">
        <f>SUM('Summary EC:Summary WC'!D28)</f>
        <v>11682114491</v>
      </c>
      <c r="E28" s="44">
        <f>SUM('Summary EC:Summary WC'!E28)</f>
        <v>1435332387</v>
      </c>
      <c r="F28" s="42">
        <f>SUM('Summary EC:Summary WC'!F28)</f>
        <v>8701322459</v>
      </c>
      <c r="G28" s="43">
        <f>SUM('Summary EC:Summary WC'!G28)</f>
        <v>12311052012</v>
      </c>
      <c r="H28" s="44">
        <f>SUM('Summary EC:Summary WC'!H28)</f>
        <v>3609729553</v>
      </c>
      <c r="I28" s="44">
        <f>SUM('Summary EC:Summary WC'!I28)</f>
        <v>13341584758</v>
      </c>
      <c r="J28" s="45">
        <f t="shared" si="0"/>
        <v>14.007640373651494</v>
      </c>
      <c r="K28" s="46">
        <f t="shared" si="1"/>
        <v>41.484838310599145</v>
      </c>
      <c r="L28" s="47">
        <f aca="true" t="shared" si="8" ref="L28:L33">IF($E$33=0,0,($E28/$E$33)*100)</f>
        <v>26.281364756180892</v>
      </c>
      <c r="M28" s="46">
        <f aca="true" t="shared" si="9" ref="M28:M33">IF($H$33=0,0,($H28/$H$33)*100)</f>
        <v>41.57821216526944</v>
      </c>
      <c r="N28" s="19"/>
      <c r="O28" s="48"/>
    </row>
    <row r="29" spans="1:15" s="15" customFormat="1" ht="13.5">
      <c r="A29" s="20"/>
      <c r="B29" s="41" t="s">
        <v>30</v>
      </c>
      <c r="C29" s="42">
        <f>SUM('Summary EC:Summary WC'!C29)</f>
        <v>4742191111</v>
      </c>
      <c r="D29" s="43">
        <f>SUM('Summary EC:Summary WC'!D29)</f>
        <v>5723614016</v>
      </c>
      <c r="E29" s="44">
        <f>SUM('Summary EC:Summary WC'!E29)</f>
        <v>981422905</v>
      </c>
      <c r="F29" s="42">
        <f>SUM('Summary EC:Summary WC'!F29)</f>
        <v>4483984240</v>
      </c>
      <c r="G29" s="43">
        <f>SUM('Summary EC:Summary WC'!G29)</f>
        <v>5106885646</v>
      </c>
      <c r="H29" s="44">
        <f>SUM('Summary EC:Summary WC'!H29)</f>
        <v>622901406</v>
      </c>
      <c r="I29" s="44">
        <f>SUM('Summary EC:Summary WC'!I29)</f>
        <v>4898233203</v>
      </c>
      <c r="J29" s="45">
        <f t="shared" si="0"/>
        <v>20.695557855597354</v>
      </c>
      <c r="K29" s="46">
        <f t="shared" si="1"/>
        <v>13.891694811130737</v>
      </c>
      <c r="L29" s="47">
        <f t="shared" si="8"/>
        <v>17.970146552803776</v>
      </c>
      <c r="M29" s="46">
        <f t="shared" si="9"/>
        <v>7.174810865037855</v>
      </c>
      <c r="N29" s="19"/>
      <c r="O29" s="48"/>
    </row>
    <row r="30" spans="1:15" s="15" customFormat="1" ht="13.5">
      <c r="A30" s="20"/>
      <c r="B30" s="41" t="s">
        <v>31</v>
      </c>
      <c r="C30" s="42">
        <f>SUM('Summary EC:Summary WC'!C30)</f>
        <v>2508896611</v>
      </c>
      <c r="D30" s="43">
        <f>SUM('Summary EC:Summary WC'!D30)</f>
        <v>2853214748</v>
      </c>
      <c r="E30" s="44">
        <f>SUM('Summary EC:Summary WC'!E30)</f>
        <v>344318137</v>
      </c>
      <c r="F30" s="42">
        <f>SUM('Summary EC:Summary WC'!F30)</f>
        <v>1885526207</v>
      </c>
      <c r="G30" s="43">
        <f>SUM('Summary EC:Summary WC'!G30)</f>
        <v>2876344702</v>
      </c>
      <c r="H30" s="44">
        <f>SUM('Summary EC:Summary WC'!H30)</f>
        <v>990818495</v>
      </c>
      <c r="I30" s="44">
        <f>SUM('Summary EC:Summary WC'!I30)</f>
        <v>3048966711</v>
      </c>
      <c r="J30" s="45">
        <f t="shared" si="0"/>
        <v>13.723887046216749</v>
      </c>
      <c r="K30" s="46">
        <f t="shared" si="1"/>
        <v>52.54864617217171</v>
      </c>
      <c r="L30" s="47">
        <f t="shared" si="8"/>
        <v>6.304567940238126</v>
      </c>
      <c r="M30" s="46">
        <f t="shared" si="9"/>
        <v>11.412617205115854</v>
      </c>
      <c r="N30" s="19"/>
      <c r="O30" s="48"/>
    </row>
    <row r="31" spans="1:15" s="15" customFormat="1" ht="24.75" customHeight="1">
      <c r="A31" s="20"/>
      <c r="B31" s="87" t="s">
        <v>32</v>
      </c>
      <c r="C31" s="42">
        <f>SUM('Summary EC:Summary WC'!C31)</f>
        <v>7192312528</v>
      </c>
      <c r="D31" s="43">
        <f>SUM('Summary EC:Summary WC'!D31)</f>
        <v>7902642957</v>
      </c>
      <c r="E31" s="44">
        <f>SUM('Summary EC:Summary WC'!E31)</f>
        <v>710330429</v>
      </c>
      <c r="F31" s="42">
        <f>SUM('Summary EC:Summary WC'!F31)</f>
        <v>7213997402</v>
      </c>
      <c r="G31" s="43">
        <f>SUM('Summary EC:Summary WC'!G31)</f>
        <v>9011880353</v>
      </c>
      <c r="H31" s="44">
        <f>SUM('Summary EC:Summary WC'!H31)</f>
        <v>1797882951</v>
      </c>
      <c r="I31" s="44">
        <f>SUM('Summary EC:Summary WC'!I31)</f>
        <v>8617752536</v>
      </c>
      <c r="J31" s="45">
        <f t="shared" si="0"/>
        <v>9.876245313793738</v>
      </c>
      <c r="K31" s="46">
        <f t="shared" si="1"/>
        <v>24.922145806450622</v>
      </c>
      <c r="L31" s="47">
        <f t="shared" si="8"/>
        <v>13.006362338818633</v>
      </c>
      <c r="M31" s="46">
        <f t="shared" si="9"/>
        <v>20.70868681086445</v>
      </c>
      <c r="N31" s="19"/>
      <c r="O31" s="48"/>
    </row>
    <row r="32" spans="1:15" s="15" customFormat="1" ht="13.5">
      <c r="A32" s="20"/>
      <c r="B32" s="41" t="s">
        <v>26</v>
      </c>
      <c r="C32" s="42">
        <f>SUM('Summary EC:Summary WC'!C32)</f>
        <v>11038599951</v>
      </c>
      <c r="D32" s="43">
        <f>SUM('Summary EC:Summary WC'!D32)</f>
        <v>13028603445</v>
      </c>
      <c r="E32" s="44">
        <f>SUM('Summary EC:Summary WC'!E32)</f>
        <v>1990003494</v>
      </c>
      <c r="F32" s="42">
        <f>SUM('Summary EC:Summary WC'!F32)</f>
        <v>8349815514</v>
      </c>
      <c r="G32" s="43">
        <f>SUM('Summary EC:Summary WC'!G32)</f>
        <v>10010264660</v>
      </c>
      <c r="H32" s="44">
        <f>SUM('Summary EC:Summary WC'!H32)</f>
        <v>1660449146</v>
      </c>
      <c r="I32" s="44">
        <f>SUM('Summary EC:Summary WC'!I32)</f>
        <v>10646622938</v>
      </c>
      <c r="J32" s="45">
        <f t="shared" si="0"/>
        <v>18.027680166267128</v>
      </c>
      <c r="K32" s="46">
        <f t="shared" si="1"/>
        <v>19.88605788015258</v>
      </c>
      <c r="L32" s="47">
        <f t="shared" si="8"/>
        <v>36.43755841195858</v>
      </c>
      <c r="M32" s="46">
        <f t="shared" si="9"/>
        <v>19.1256729537124</v>
      </c>
      <c r="N32" s="19"/>
      <c r="O32" s="48"/>
    </row>
    <row r="33" spans="1:15" s="15" customFormat="1" ht="17.25" thickBot="1">
      <c r="A33" s="20"/>
      <c r="B33" s="88" t="s">
        <v>33</v>
      </c>
      <c r="C33" s="89">
        <f aca="true" t="shared" si="10" ref="C33:I33">SUM(C28:C32)</f>
        <v>35728782305</v>
      </c>
      <c r="D33" s="90">
        <f t="shared" si="10"/>
        <v>41190189657</v>
      </c>
      <c r="E33" s="91">
        <f t="shared" si="10"/>
        <v>5461407352</v>
      </c>
      <c r="F33" s="89">
        <f t="shared" si="10"/>
        <v>30634645822</v>
      </c>
      <c r="G33" s="90">
        <f t="shared" si="10"/>
        <v>39316427373</v>
      </c>
      <c r="H33" s="91">
        <f t="shared" si="10"/>
        <v>8681781551</v>
      </c>
      <c r="I33" s="91">
        <f t="shared" si="10"/>
        <v>40553160146</v>
      </c>
      <c r="J33" s="92">
        <f t="shared" si="0"/>
        <v>15.285736035945769</v>
      </c>
      <c r="K33" s="93">
        <f t="shared" si="1"/>
        <v>28.33974840592169</v>
      </c>
      <c r="L33" s="94">
        <f t="shared" si="8"/>
        <v>100</v>
      </c>
      <c r="M33" s="93">
        <f t="shared" si="9"/>
        <v>100</v>
      </c>
      <c r="N33" s="19"/>
      <c r="O33" s="56"/>
    </row>
    <row r="34" spans="1:14" ht="12.75" customHeight="1">
      <c r="A34" s="4"/>
      <c r="B34" s="11" t="s">
        <v>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 customHeight="1">
      <c r="A35" s="5"/>
      <c r="B35" s="6" t="s">
        <v>35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 customHeight="1">
      <c r="A36" s="5"/>
      <c r="B36" s="6" t="s">
        <v>36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 customHeight="1">
      <c r="A37" s="5"/>
      <c r="B37" s="6" t="s">
        <v>37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 customHeight="1">
      <c r="A38" s="2"/>
      <c r="B38" s="6" t="s">
        <v>38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ht="12.75">
      <c r="C42" s="9"/>
    </row>
  </sheetData>
  <sheetProtection/>
  <mergeCells count="4">
    <mergeCell ref="C5:E5"/>
    <mergeCell ref="F5:H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9.7109375" style="15" customWidth="1"/>
    <col min="3" max="9" width="9.7109375" style="15" customWidth="1"/>
    <col min="10" max="11" width="5.7109375" style="15" customWidth="1"/>
    <col min="12" max="12" width="5.421875" style="15" customWidth="1"/>
    <col min="13" max="13" width="6.8515625" style="15" bestFit="1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2.75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7.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5678718110</v>
      </c>
      <c r="D8" s="43">
        <v>6805806521</v>
      </c>
      <c r="E8" s="44">
        <f>$D8-$C8</f>
        <v>1127088411</v>
      </c>
      <c r="F8" s="42">
        <v>6170388122</v>
      </c>
      <c r="G8" s="43">
        <v>7417899050</v>
      </c>
      <c r="H8" s="44">
        <f>$G8-$F8</f>
        <v>1247510928</v>
      </c>
      <c r="I8" s="44">
        <v>7847210789</v>
      </c>
      <c r="J8" s="45">
        <f>IF($C8=0,0,($E8/$C8)*100)</f>
        <v>19.847585126918723</v>
      </c>
      <c r="K8" s="46">
        <f>IF($F8=0,0,($H8/$F8)*100)</f>
        <v>20.21770597463885</v>
      </c>
      <c r="L8" s="47">
        <f>IF($E$11=0,0,($E8/$E$11)*100)</f>
        <v>25.71884436789072</v>
      </c>
      <c r="M8" s="46">
        <f>IF($H$11=0,0,($H8/$H$11)*100)</f>
        <v>29.27308362042542</v>
      </c>
      <c r="N8" s="19"/>
      <c r="O8" s="48"/>
    </row>
    <row r="9" spans="1:15" ht="13.5">
      <c r="A9" s="17"/>
      <c r="B9" s="41" t="s">
        <v>12</v>
      </c>
      <c r="C9" s="42">
        <v>13687537059</v>
      </c>
      <c r="D9" s="43">
        <v>15655564981</v>
      </c>
      <c r="E9" s="44">
        <f>$D9-$C9</f>
        <v>1968027922</v>
      </c>
      <c r="F9" s="42">
        <v>16027855751</v>
      </c>
      <c r="G9" s="43">
        <v>17500859780</v>
      </c>
      <c r="H9" s="44">
        <f>$G9-$F9</f>
        <v>1473004029</v>
      </c>
      <c r="I9" s="44">
        <v>20748036419</v>
      </c>
      <c r="J9" s="45">
        <f>IF($C9=0,0,($E9/$C9)*100)</f>
        <v>14.37824725892492</v>
      </c>
      <c r="K9" s="46">
        <f>IF($F9=0,0,($H9/$F9)*100)</f>
        <v>9.1902750554022</v>
      </c>
      <c r="L9" s="47">
        <f>IF($E$11=0,0,($E9/$E$11)*100)</f>
        <v>44.908104229971876</v>
      </c>
      <c r="M9" s="46">
        <f>IF($H$11=0,0,($H9/$H$11)*100)</f>
        <v>34.56432256130149</v>
      </c>
      <c r="N9" s="19"/>
      <c r="O9" s="48"/>
    </row>
    <row r="10" spans="1:15" ht="13.5">
      <c r="A10" s="17"/>
      <c r="B10" s="41" t="s">
        <v>13</v>
      </c>
      <c r="C10" s="42">
        <v>15016563325</v>
      </c>
      <c r="D10" s="43">
        <v>16303791684</v>
      </c>
      <c r="E10" s="44">
        <f aca="true" t="shared" si="0" ref="E10:E33">$D10-$C10</f>
        <v>1287228359</v>
      </c>
      <c r="F10" s="42">
        <v>16054478468</v>
      </c>
      <c r="G10" s="43">
        <v>17595594927</v>
      </c>
      <c r="H10" s="44">
        <f aca="true" t="shared" si="1" ref="H10:H33">$G10-$F10</f>
        <v>1541116459</v>
      </c>
      <c r="I10" s="44">
        <v>18053372418</v>
      </c>
      <c r="J10" s="45">
        <f aca="true" t="shared" si="2" ref="J10:J33">IF($C10=0,0,($E10/$C10)*100)</f>
        <v>8.572056942329713</v>
      </c>
      <c r="K10" s="46">
        <f aca="true" t="shared" si="3" ref="K10:K33">IF($F10=0,0,($H10/$F10)*100)</f>
        <v>9.599293194554864</v>
      </c>
      <c r="L10" s="47">
        <f>IF($E$11=0,0,($E10/$E$11)*100)</f>
        <v>29.373051402137403</v>
      </c>
      <c r="M10" s="46">
        <f>IF($H$11=0,0,($H10/$H$11)*100)</f>
        <v>36.162593818273095</v>
      </c>
      <c r="N10" s="19"/>
      <c r="O10" s="48"/>
    </row>
    <row r="11" spans="1:15" ht="16.5">
      <c r="A11" s="20"/>
      <c r="B11" s="49" t="s">
        <v>14</v>
      </c>
      <c r="C11" s="50">
        <v>34382818494</v>
      </c>
      <c r="D11" s="51">
        <v>38765163186</v>
      </c>
      <c r="E11" s="52">
        <f t="shared" si="0"/>
        <v>4382344692</v>
      </c>
      <c r="F11" s="50">
        <v>38252722341</v>
      </c>
      <c r="G11" s="51">
        <v>42514353757</v>
      </c>
      <c r="H11" s="52">
        <f t="shared" si="1"/>
        <v>4261631416</v>
      </c>
      <c r="I11" s="52">
        <v>46648619626</v>
      </c>
      <c r="J11" s="53">
        <f t="shared" si="2"/>
        <v>12.745740122394983</v>
      </c>
      <c r="K11" s="54">
        <f t="shared" si="3"/>
        <v>11.140727130503603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8386441777</v>
      </c>
      <c r="D13" s="43">
        <v>9080357686</v>
      </c>
      <c r="E13" s="44">
        <f t="shared" si="0"/>
        <v>693915909</v>
      </c>
      <c r="F13" s="42">
        <v>8889264648</v>
      </c>
      <c r="G13" s="43">
        <v>9479959567</v>
      </c>
      <c r="H13" s="44">
        <f t="shared" si="1"/>
        <v>590694919</v>
      </c>
      <c r="I13" s="44">
        <v>10283775053</v>
      </c>
      <c r="J13" s="45">
        <f t="shared" si="2"/>
        <v>8.274258946184776</v>
      </c>
      <c r="K13" s="46">
        <f t="shared" si="3"/>
        <v>6.645036933768203</v>
      </c>
      <c r="L13" s="47">
        <f aca="true" t="shared" si="4" ref="L13:L18">IF($E$18=0,0,($E13/$E$18)*100)</f>
        <v>21.998164146133607</v>
      </c>
      <c r="M13" s="46">
        <f aca="true" t="shared" si="5" ref="M13:M18">IF($H$18=0,0,($H13/$H$18)*100)</f>
        <v>19.04075275469125</v>
      </c>
      <c r="N13" s="19"/>
      <c r="O13" s="48"/>
    </row>
    <row r="14" spans="1:15" ht="13.5">
      <c r="A14" s="17"/>
      <c r="B14" s="41" t="s">
        <v>17</v>
      </c>
      <c r="C14" s="42">
        <v>787408958</v>
      </c>
      <c r="D14" s="43">
        <v>1099431639</v>
      </c>
      <c r="E14" s="44">
        <f t="shared" si="0"/>
        <v>312022681</v>
      </c>
      <c r="F14" s="42">
        <v>888411619</v>
      </c>
      <c r="G14" s="43">
        <v>1209162570</v>
      </c>
      <c r="H14" s="44">
        <f t="shared" si="1"/>
        <v>320750951</v>
      </c>
      <c r="I14" s="44">
        <v>1323186840</v>
      </c>
      <c r="J14" s="45">
        <f t="shared" si="2"/>
        <v>39.62650892269885</v>
      </c>
      <c r="K14" s="46">
        <f t="shared" si="3"/>
        <v>36.10386718726604</v>
      </c>
      <c r="L14" s="47">
        <f t="shared" si="4"/>
        <v>9.891582056169119</v>
      </c>
      <c r="M14" s="46">
        <f t="shared" si="5"/>
        <v>10.339245111778402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6277681194</v>
      </c>
      <c r="D16" s="43">
        <v>6771318690</v>
      </c>
      <c r="E16" s="44">
        <f t="shared" si="0"/>
        <v>493637496</v>
      </c>
      <c r="F16" s="42">
        <v>7677326168</v>
      </c>
      <c r="G16" s="43">
        <v>8229129637</v>
      </c>
      <c r="H16" s="44">
        <f t="shared" si="1"/>
        <v>551803469</v>
      </c>
      <c r="I16" s="44">
        <v>10332010943</v>
      </c>
      <c r="J16" s="45">
        <f t="shared" si="2"/>
        <v>7.863373126876885</v>
      </c>
      <c r="K16" s="46">
        <f t="shared" si="3"/>
        <v>7.187443348440527</v>
      </c>
      <c r="L16" s="47">
        <f t="shared" si="4"/>
        <v>15.649041223659813</v>
      </c>
      <c r="M16" s="46">
        <f t="shared" si="5"/>
        <v>17.787106481628527</v>
      </c>
      <c r="N16" s="19"/>
      <c r="O16" s="48"/>
    </row>
    <row r="17" spans="1:15" ht="13.5">
      <c r="A17" s="17"/>
      <c r="B17" s="41" t="s">
        <v>19</v>
      </c>
      <c r="C17" s="42">
        <v>18093957524</v>
      </c>
      <c r="D17" s="43">
        <v>19748807891</v>
      </c>
      <c r="E17" s="44">
        <f t="shared" si="0"/>
        <v>1654850367</v>
      </c>
      <c r="F17" s="42">
        <v>19352325620</v>
      </c>
      <c r="G17" s="43">
        <v>20991342912</v>
      </c>
      <c r="H17" s="44">
        <f t="shared" si="1"/>
        <v>1639017292</v>
      </c>
      <c r="I17" s="44">
        <v>22352749606</v>
      </c>
      <c r="J17" s="63">
        <f t="shared" si="2"/>
        <v>9.145872951260058</v>
      </c>
      <c r="K17" s="46">
        <f t="shared" si="3"/>
        <v>8.469355694935853</v>
      </c>
      <c r="L17" s="47">
        <f t="shared" si="4"/>
        <v>52.46121257403746</v>
      </c>
      <c r="M17" s="46">
        <f t="shared" si="5"/>
        <v>52.832895651901815</v>
      </c>
      <c r="N17" s="19"/>
      <c r="O17" s="48"/>
    </row>
    <row r="18" spans="1:15" ht="16.5">
      <c r="A18" s="17"/>
      <c r="B18" s="49" t="s">
        <v>20</v>
      </c>
      <c r="C18" s="50">
        <v>33545489453</v>
      </c>
      <c r="D18" s="51">
        <v>36699915906</v>
      </c>
      <c r="E18" s="52">
        <f t="shared" si="0"/>
        <v>3154426453</v>
      </c>
      <c r="F18" s="50">
        <v>36807328055</v>
      </c>
      <c r="G18" s="51">
        <v>39909594686</v>
      </c>
      <c r="H18" s="52">
        <f t="shared" si="1"/>
        <v>3102266631</v>
      </c>
      <c r="I18" s="52">
        <v>44291722442</v>
      </c>
      <c r="J18" s="64">
        <f t="shared" si="2"/>
        <v>9.40342950553639</v>
      </c>
      <c r="K18" s="54">
        <f t="shared" si="3"/>
        <v>8.428394004488409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16.5">
      <c r="A19" s="65"/>
      <c r="B19" s="66" t="s">
        <v>21</v>
      </c>
      <c r="C19" s="67">
        <v>837329041</v>
      </c>
      <c r="D19" s="68">
        <v>2065247280</v>
      </c>
      <c r="E19" s="69">
        <f t="shared" si="0"/>
        <v>1227918239</v>
      </c>
      <c r="F19" s="70">
        <v>1445394286</v>
      </c>
      <c r="G19" s="71">
        <v>2604759071</v>
      </c>
      <c r="H19" s="72">
        <f t="shared" si="1"/>
        <v>1159364785</v>
      </c>
      <c r="I19" s="72">
        <v>2356897184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2361855954</v>
      </c>
      <c r="D22" s="43">
        <v>1758616949</v>
      </c>
      <c r="E22" s="44">
        <f t="shared" si="0"/>
        <v>-603239005</v>
      </c>
      <c r="F22" s="42">
        <v>2471901086</v>
      </c>
      <c r="G22" s="43">
        <v>1603108677</v>
      </c>
      <c r="H22" s="44">
        <f t="shared" si="1"/>
        <v>-868792409</v>
      </c>
      <c r="I22" s="44">
        <v>1761132257</v>
      </c>
      <c r="J22" s="45">
        <f t="shared" si="2"/>
        <v>-25.540888891990406</v>
      </c>
      <c r="K22" s="46">
        <f t="shared" si="3"/>
        <v>-35.14673034129651</v>
      </c>
      <c r="L22" s="47">
        <f>IF($E$26=0,0,($E22/$E$26)*100)</f>
        <v>-258.44506435926365</v>
      </c>
      <c r="M22" s="46">
        <f>IF($H$26=0,0,($H22/$H$26)*100)</f>
        <v>-106.33020069520978</v>
      </c>
      <c r="N22" s="19"/>
      <c r="O22" s="48"/>
    </row>
    <row r="23" spans="1:15" ht="13.5">
      <c r="A23" s="20"/>
      <c r="B23" s="41" t="s">
        <v>24</v>
      </c>
      <c r="C23" s="42">
        <v>1048090248</v>
      </c>
      <c r="D23" s="43">
        <v>1437547654</v>
      </c>
      <c r="E23" s="44">
        <f t="shared" si="0"/>
        <v>389457406</v>
      </c>
      <c r="F23" s="42">
        <v>688456345</v>
      </c>
      <c r="G23" s="43">
        <v>1293640989</v>
      </c>
      <c r="H23" s="44">
        <f t="shared" si="1"/>
        <v>605184644</v>
      </c>
      <c r="I23" s="44">
        <v>1362867730</v>
      </c>
      <c r="J23" s="45">
        <f t="shared" si="2"/>
        <v>37.158766312650584</v>
      </c>
      <c r="K23" s="46">
        <f t="shared" si="3"/>
        <v>87.90457788576268</v>
      </c>
      <c r="L23" s="47">
        <f>IF($E$26=0,0,($E23/$E$26)*100)</f>
        <v>166.85483452593036</v>
      </c>
      <c r="M23" s="46">
        <f>IF($H$26=0,0,($H23/$H$26)*100)</f>
        <v>74.06764146137823</v>
      </c>
      <c r="N23" s="19"/>
      <c r="O23" s="48"/>
    </row>
    <row r="24" spans="1:15" ht="13.5">
      <c r="A24" s="20"/>
      <c r="B24" s="41" t="s">
        <v>25</v>
      </c>
      <c r="C24" s="42">
        <v>1899993671</v>
      </c>
      <c r="D24" s="43">
        <v>2460655743</v>
      </c>
      <c r="E24" s="44">
        <f t="shared" si="0"/>
        <v>560662072</v>
      </c>
      <c r="F24" s="42">
        <v>1926681005</v>
      </c>
      <c r="G24" s="43">
        <v>3058835737</v>
      </c>
      <c r="H24" s="44">
        <f t="shared" si="1"/>
        <v>1132154732</v>
      </c>
      <c r="I24" s="44">
        <v>2603456452</v>
      </c>
      <c r="J24" s="45">
        <f t="shared" si="2"/>
        <v>29.508628400057447</v>
      </c>
      <c r="K24" s="46">
        <f t="shared" si="3"/>
        <v>58.76191902353861</v>
      </c>
      <c r="L24" s="47">
        <f>IF($E$26=0,0,($E24/$E$26)*100)</f>
        <v>240.20387289419074</v>
      </c>
      <c r="M24" s="46">
        <f>IF($H$26=0,0,($H24/$H$26)*100)</f>
        <v>138.56272065055697</v>
      </c>
      <c r="N24" s="19"/>
      <c r="O24" s="48"/>
    </row>
    <row r="25" spans="1:15" ht="13.5">
      <c r="A25" s="20"/>
      <c r="B25" s="41" t="s">
        <v>26</v>
      </c>
      <c r="C25" s="42">
        <v>514916493</v>
      </c>
      <c r="D25" s="43">
        <v>401446941</v>
      </c>
      <c r="E25" s="44">
        <f t="shared" si="0"/>
        <v>-113469552</v>
      </c>
      <c r="F25" s="42">
        <v>461098941</v>
      </c>
      <c r="G25" s="43">
        <v>409622198</v>
      </c>
      <c r="H25" s="44">
        <f t="shared" si="1"/>
        <v>-51476743</v>
      </c>
      <c r="I25" s="44">
        <v>405799825</v>
      </c>
      <c r="J25" s="45">
        <f t="shared" si="2"/>
        <v>-22.036495925563603</v>
      </c>
      <c r="K25" s="46">
        <f t="shared" si="3"/>
        <v>-11.163925661672687</v>
      </c>
      <c r="L25" s="47">
        <f>IF($E$26=0,0,($E25/$E$26)*100)</f>
        <v>-48.61364306085746</v>
      </c>
      <c r="M25" s="46">
        <f>IF($H$26=0,0,($H25/$H$26)*100)</f>
        <v>-6.300161416725425</v>
      </c>
      <c r="N25" s="19"/>
      <c r="O25" s="48"/>
    </row>
    <row r="26" spans="1:15" ht="16.5">
      <c r="A26" s="20"/>
      <c r="B26" s="49" t="s">
        <v>27</v>
      </c>
      <c r="C26" s="50">
        <v>5824856366</v>
      </c>
      <c r="D26" s="51">
        <v>6058267287</v>
      </c>
      <c r="E26" s="52">
        <f t="shared" si="0"/>
        <v>233410921</v>
      </c>
      <c r="F26" s="50">
        <v>5548137377</v>
      </c>
      <c r="G26" s="51">
        <v>6365207601</v>
      </c>
      <c r="H26" s="52">
        <f t="shared" si="1"/>
        <v>817070224</v>
      </c>
      <c r="I26" s="52">
        <v>6133256264</v>
      </c>
      <c r="J26" s="64">
        <f t="shared" si="2"/>
        <v>4.007153246944116</v>
      </c>
      <c r="K26" s="54">
        <f t="shared" si="3"/>
        <v>14.72692848931956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1655740924</v>
      </c>
      <c r="D28" s="43">
        <v>1554838171</v>
      </c>
      <c r="E28" s="44">
        <f t="shared" si="0"/>
        <v>-100902753</v>
      </c>
      <c r="F28" s="42">
        <v>1673028263</v>
      </c>
      <c r="G28" s="43">
        <v>1693178544</v>
      </c>
      <c r="H28" s="44">
        <f t="shared" si="1"/>
        <v>20150281</v>
      </c>
      <c r="I28" s="44">
        <v>1952553338</v>
      </c>
      <c r="J28" s="45">
        <f t="shared" si="2"/>
        <v>-6.094114818170672</v>
      </c>
      <c r="K28" s="46">
        <f t="shared" si="3"/>
        <v>1.2044196410565957</v>
      </c>
      <c r="L28" s="47">
        <f aca="true" t="shared" si="6" ref="L28:L33">IF($E$33=0,0,($E28/$E$33)*100)</f>
        <v>-50.13962809764196</v>
      </c>
      <c r="M28" s="46">
        <f aca="true" t="shared" si="7" ref="M28:M33">IF($H$33=0,0,($H28/$H$33)*100)</f>
        <v>2.500284774121554</v>
      </c>
      <c r="N28" s="19"/>
      <c r="O28" s="48"/>
    </row>
    <row r="29" spans="1:15" ht="13.5">
      <c r="A29" s="20"/>
      <c r="B29" s="41" t="s">
        <v>30</v>
      </c>
      <c r="C29" s="42">
        <v>853606740</v>
      </c>
      <c r="D29" s="43">
        <v>925285441</v>
      </c>
      <c r="E29" s="44">
        <f t="shared" si="0"/>
        <v>71678701</v>
      </c>
      <c r="F29" s="42">
        <v>946975433</v>
      </c>
      <c r="G29" s="43">
        <v>913509198</v>
      </c>
      <c r="H29" s="44">
        <f t="shared" si="1"/>
        <v>-33466235</v>
      </c>
      <c r="I29" s="44">
        <v>868778753</v>
      </c>
      <c r="J29" s="45">
        <f t="shared" si="2"/>
        <v>8.397157337347172</v>
      </c>
      <c r="K29" s="46">
        <f t="shared" si="3"/>
        <v>-3.534013009606766</v>
      </c>
      <c r="L29" s="47">
        <f t="shared" si="6"/>
        <v>35.6178925134191</v>
      </c>
      <c r="M29" s="46">
        <f t="shared" si="7"/>
        <v>-4.152553397030734</v>
      </c>
      <c r="N29" s="19"/>
      <c r="O29" s="48"/>
    </row>
    <row r="30" spans="1:15" ht="13.5">
      <c r="A30" s="20"/>
      <c r="B30" s="41" t="s">
        <v>31</v>
      </c>
      <c r="C30" s="42">
        <v>187724852</v>
      </c>
      <c r="D30" s="43">
        <v>481438869</v>
      </c>
      <c r="E30" s="44">
        <f t="shared" si="0"/>
        <v>293714017</v>
      </c>
      <c r="F30" s="42">
        <v>209484000</v>
      </c>
      <c r="G30" s="43">
        <v>414219552</v>
      </c>
      <c r="H30" s="44">
        <f t="shared" si="1"/>
        <v>204735552</v>
      </c>
      <c r="I30" s="44">
        <v>470179030</v>
      </c>
      <c r="J30" s="45">
        <f t="shared" si="2"/>
        <v>156.45984741540772</v>
      </c>
      <c r="K30" s="46">
        <f t="shared" si="3"/>
        <v>97.73326459299994</v>
      </c>
      <c r="L30" s="47">
        <f t="shared" si="6"/>
        <v>145.94955183675205</v>
      </c>
      <c r="M30" s="46">
        <f t="shared" si="7"/>
        <v>25.40397245015947</v>
      </c>
      <c r="N30" s="19"/>
      <c r="O30" s="48"/>
    </row>
    <row r="31" spans="1:15" ht="25.5">
      <c r="A31" s="20"/>
      <c r="B31" s="87" t="s">
        <v>32</v>
      </c>
      <c r="C31" s="42">
        <v>1508199238</v>
      </c>
      <c r="D31" s="43">
        <v>1232324881</v>
      </c>
      <c r="E31" s="44">
        <f t="shared" si="0"/>
        <v>-275874357</v>
      </c>
      <c r="F31" s="42">
        <v>1495717815</v>
      </c>
      <c r="G31" s="43">
        <v>1570467855</v>
      </c>
      <c r="H31" s="44">
        <f t="shared" si="1"/>
        <v>74750040</v>
      </c>
      <c r="I31" s="44">
        <v>1064904194</v>
      </c>
      <c r="J31" s="45">
        <f t="shared" si="2"/>
        <v>-18.291638800045597</v>
      </c>
      <c r="K31" s="98">
        <f t="shared" si="3"/>
        <v>4.9976031073749025</v>
      </c>
      <c r="L31" s="99">
        <f t="shared" si="6"/>
        <v>-137.0848391188703</v>
      </c>
      <c r="M31" s="98">
        <f t="shared" si="7"/>
        <v>9.275125586436097</v>
      </c>
      <c r="N31" s="19"/>
      <c r="O31" s="48"/>
    </row>
    <row r="32" spans="1:15" ht="13.5">
      <c r="A32" s="20"/>
      <c r="B32" s="41" t="s">
        <v>26</v>
      </c>
      <c r="C32" s="42">
        <v>1651552013</v>
      </c>
      <c r="D32" s="43">
        <v>1864179926</v>
      </c>
      <c r="E32" s="44">
        <f t="shared" si="0"/>
        <v>212627913</v>
      </c>
      <c r="F32" s="42">
        <v>1234082652</v>
      </c>
      <c r="G32" s="43">
        <v>1773832452</v>
      </c>
      <c r="H32" s="44">
        <f t="shared" si="1"/>
        <v>539749800</v>
      </c>
      <c r="I32" s="44">
        <v>1786848949</v>
      </c>
      <c r="J32" s="45">
        <f t="shared" si="2"/>
        <v>12.874430313203828</v>
      </c>
      <c r="K32" s="46">
        <f t="shared" si="3"/>
        <v>43.73692468047108</v>
      </c>
      <c r="L32" s="47">
        <f t="shared" si="6"/>
        <v>105.65702286634114</v>
      </c>
      <c r="M32" s="46">
        <f t="shared" si="7"/>
        <v>66.97317058631361</v>
      </c>
      <c r="N32" s="19"/>
      <c r="O32" s="48"/>
    </row>
    <row r="33" spans="1:15" ht="17.25" thickBot="1">
      <c r="A33" s="20"/>
      <c r="B33" s="88" t="s">
        <v>33</v>
      </c>
      <c r="C33" s="89">
        <v>5856823767</v>
      </c>
      <c r="D33" s="90">
        <v>6058067288</v>
      </c>
      <c r="E33" s="91">
        <f t="shared" si="0"/>
        <v>201243521</v>
      </c>
      <c r="F33" s="89">
        <v>5559288163</v>
      </c>
      <c r="G33" s="90">
        <v>6365207601</v>
      </c>
      <c r="H33" s="91">
        <f t="shared" si="1"/>
        <v>805919438</v>
      </c>
      <c r="I33" s="91">
        <v>6143264264</v>
      </c>
      <c r="J33" s="92">
        <f t="shared" si="2"/>
        <v>3.436052184699448</v>
      </c>
      <c r="K33" s="93">
        <f t="shared" si="3"/>
        <v>14.496809921885678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6"/>
  <sheetViews>
    <sheetView showGridLines="0" zoomScalePageLayoutView="0" workbookViewId="0" topLeftCell="A1">
      <selection activeCell="A2" sqref="A2:IV4"/>
    </sheetView>
  </sheetViews>
  <sheetFormatPr defaultColWidth="9.140625" defaultRowHeight="12.75"/>
  <cols>
    <col min="1" max="1" width="4.00390625" style="15" customWidth="1"/>
    <col min="2" max="2" width="19.140625" style="15" customWidth="1"/>
    <col min="3" max="9" width="9.7109375" style="15" customWidth="1"/>
    <col min="10" max="13" width="5.71093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39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8.2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1606214380</v>
      </c>
      <c r="D8" s="43">
        <v>1925501163</v>
      </c>
      <c r="E8" s="44">
        <f>$D8-$C8</f>
        <v>319286783</v>
      </c>
      <c r="F8" s="42">
        <v>1603808792</v>
      </c>
      <c r="G8" s="43">
        <v>1970833520</v>
      </c>
      <c r="H8" s="44">
        <f>$G8-$F8</f>
        <v>367024728</v>
      </c>
      <c r="I8" s="44">
        <v>2116670555</v>
      </c>
      <c r="J8" s="45">
        <f>IF($C8=0,0,($E8/$C8)*100)</f>
        <v>19.87821719041016</v>
      </c>
      <c r="K8" s="46">
        <f>IF($F8=0,0,($H8/$F8)*100)</f>
        <v>22.884568898160772</v>
      </c>
      <c r="L8" s="47">
        <f>IF($E$11=0,0,($E8/$E$11)*100)</f>
        <v>4.8598434020241905</v>
      </c>
      <c r="M8" s="46">
        <f>IF($H$11=0,0,($H8/$H$11)*100)</f>
        <v>5.263362750516726</v>
      </c>
      <c r="N8" s="19"/>
      <c r="O8" s="48"/>
    </row>
    <row r="9" spans="1:15" ht="13.5">
      <c r="A9" s="17"/>
      <c r="B9" s="41" t="s">
        <v>12</v>
      </c>
      <c r="C9" s="42">
        <v>5447201482</v>
      </c>
      <c r="D9" s="43">
        <v>6060909157</v>
      </c>
      <c r="E9" s="44">
        <f>$D9-$C9</f>
        <v>613707675</v>
      </c>
      <c r="F9" s="42">
        <v>6216141249</v>
      </c>
      <c r="G9" s="43">
        <v>6723225448</v>
      </c>
      <c r="H9" s="44">
        <f>$G9-$F9</f>
        <v>507084199</v>
      </c>
      <c r="I9" s="44">
        <v>7662767621</v>
      </c>
      <c r="J9" s="45">
        <f>IF($C9=0,0,($E9/$C9)*100)</f>
        <v>11.266476502254703</v>
      </c>
      <c r="K9" s="46">
        <f>IF($F9=0,0,($H9/$F9)*100)</f>
        <v>8.157539841643324</v>
      </c>
      <c r="L9" s="47">
        <f>IF($E$11=0,0,($E9/$E$11)*100)</f>
        <v>9.341204690957582</v>
      </c>
      <c r="M9" s="46">
        <f>IF($H$11=0,0,($H9/$H$11)*100)</f>
        <v>7.271902628839251</v>
      </c>
      <c r="N9" s="19"/>
      <c r="O9" s="48"/>
    </row>
    <row r="10" spans="1:15" ht="13.5">
      <c r="A10" s="17"/>
      <c r="B10" s="41" t="s">
        <v>13</v>
      </c>
      <c r="C10" s="42">
        <v>4944072791</v>
      </c>
      <c r="D10" s="43">
        <v>10580976920</v>
      </c>
      <c r="E10" s="44">
        <f aca="true" t="shared" si="0" ref="E10:E33">$D10-$C10</f>
        <v>5636904129</v>
      </c>
      <c r="F10" s="42">
        <v>4646976424</v>
      </c>
      <c r="G10" s="43">
        <v>10746065914</v>
      </c>
      <c r="H10" s="44">
        <f aca="true" t="shared" si="1" ref="H10:H33">$G10-$F10</f>
        <v>6099089490</v>
      </c>
      <c r="I10" s="44">
        <v>11248986553</v>
      </c>
      <c r="J10" s="45">
        <f aca="true" t="shared" si="2" ref="J10:J33">IF($C10=0,0,($E10/$C10)*100)</f>
        <v>114.01337252277521</v>
      </c>
      <c r="K10" s="46">
        <f aca="true" t="shared" si="3" ref="K10:K33">IF($F10=0,0,($H10/$F10)*100)</f>
        <v>131.24855677124475</v>
      </c>
      <c r="L10" s="47">
        <f>IF($E$11=0,0,($E10/$E$11)*100)</f>
        <v>85.79895190701822</v>
      </c>
      <c r="M10" s="46">
        <f>IF($H$11=0,0,($H10/$H$11)*100)</f>
        <v>87.46473462064402</v>
      </c>
      <c r="N10" s="19"/>
      <c r="O10" s="48"/>
    </row>
    <row r="11" spans="1:15" ht="16.5">
      <c r="A11" s="20"/>
      <c r="B11" s="49" t="s">
        <v>14</v>
      </c>
      <c r="C11" s="50">
        <v>11997488653</v>
      </c>
      <c r="D11" s="51">
        <v>18567387240</v>
      </c>
      <c r="E11" s="52">
        <f t="shared" si="0"/>
        <v>6569898587</v>
      </c>
      <c r="F11" s="50">
        <v>12466926465</v>
      </c>
      <c r="G11" s="51">
        <v>19440124882</v>
      </c>
      <c r="H11" s="52">
        <f t="shared" si="1"/>
        <v>6973198417</v>
      </c>
      <c r="I11" s="52">
        <v>21028424729</v>
      </c>
      <c r="J11" s="53">
        <f t="shared" si="2"/>
        <v>54.76061513387789</v>
      </c>
      <c r="K11" s="54">
        <f t="shared" si="3"/>
        <v>55.93358103600558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3558900233</v>
      </c>
      <c r="D13" s="43">
        <v>4859073138</v>
      </c>
      <c r="E13" s="44">
        <f t="shared" si="0"/>
        <v>1300172905</v>
      </c>
      <c r="F13" s="42">
        <v>3579180082</v>
      </c>
      <c r="G13" s="43">
        <v>5059111865</v>
      </c>
      <c r="H13" s="44">
        <f t="shared" si="1"/>
        <v>1479931783</v>
      </c>
      <c r="I13" s="44">
        <v>5425630739</v>
      </c>
      <c r="J13" s="45">
        <f t="shared" si="2"/>
        <v>36.532996709042614</v>
      </c>
      <c r="K13" s="46">
        <f t="shared" si="3"/>
        <v>41.348346523347686</v>
      </c>
      <c r="L13" s="47">
        <f aca="true" t="shared" si="4" ref="L13:L18">IF($E$18=0,0,($E13/$E$18)*100)</f>
        <v>26.579170464804573</v>
      </c>
      <c r="M13" s="46">
        <f aca="true" t="shared" si="5" ref="M13:M18">IF($H$18=0,0,($H13/$H$18)*100)</f>
        <v>29.649658488287113</v>
      </c>
      <c r="N13" s="19"/>
      <c r="O13" s="48"/>
    </row>
    <row r="14" spans="1:15" ht="13.5">
      <c r="A14" s="17"/>
      <c r="B14" s="41" t="s">
        <v>17</v>
      </c>
      <c r="C14" s="42">
        <v>163333430</v>
      </c>
      <c r="D14" s="43">
        <v>358468484</v>
      </c>
      <c r="E14" s="44">
        <f t="shared" si="0"/>
        <v>195135054</v>
      </c>
      <c r="F14" s="42">
        <v>166261073</v>
      </c>
      <c r="G14" s="43">
        <v>382340976</v>
      </c>
      <c r="H14" s="44">
        <f t="shared" si="1"/>
        <v>216079903</v>
      </c>
      <c r="I14" s="44">
        <v>416562204</v>
      </c>
      <c r="J14" s="45">
        <f t="shared" si="2"/>
        <v>119.47037051753581</v>
      </c>
      <c r="K14" s="46">
        <f t="shared" si="3"/>
        <v>129.9642177817534</v>
      </c>
      <c r="L14" s="47">
        <f t="shared" si="4"/>
        <v>3.989106251929505</v>
      </c>
      <c r="M14" s="46">
        <f t="shared" si="5"/>
        <v>4.329047732960409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2669131363</v>
      </c>
      <c r="D16" s="43">
        <v>3399900970</v>
      </c>
      <c r="E16" s="44">
        <f t="shared" si="0"/>
        <v>730769607</v>
      </c>
      <c r="F16" s="42">
        <v>3210108921</v>
      </c>
      <c r="G16" s="43">
        <v>3928403293</v>
      </c>
      <c r="H16" s="44">
        <f t="shared" si="1"/>
        <v>718294372</v>
      </c>
      <c r="I16" s="44">
        <v>4680912324</v>
      </c>
      <c r="J16" s="45">
        <f t="shared" si="2"/>
        <v>27.378555328151528</v>
      </c>
      <c r="K16" s="46">
        <f t="shared" si="3"/>
        <v>22.376012455559916</v>
      </c>
      <c r="L16" s="47">
        <f t="shared" si="4"/>
        <v>14.938974562734215</v>
      </c>
      <c r="M16" s="46">
        <f t="shared" si="5"/>
        <v>14.390651696584762</v>
      </c>
      <c r="N16" s="19"/>
      <c r="O16" s="48"/>
    </row>
    <row r="17" spans="1:15" ht="13.5">
      <c r="A17" s="17"/>
      <c r="B17" s="41" t="s">
        <v>19</v>
      </c>
      <c r="C17" s="42">
        <v>5085654569</v>
      </c>
      <c r="D17" s="43">
        <v>7751275586</v>
      </c>
      <c r="E17" s="44">
        <f t="shared" si="0"/>
        <v>2665621017</v>
      </c>
      <c r="F17" s="42">
        <v>4992162836</v>
      </c>
      <c r="G17" s="43">
        <v>7569252492</v>
      </c>
      <c r="H17" s="44">
        <f t="shared" si="1"/>
        <v>2577089656</v>
      </c>
      <c r="I17" s="44">
        <v>8008595378</v>
      </c>
      <c r="J17" s="63">
        <f t="shared" si="2"/>
        <v>52.414511855533775</v>
      </c>
      <c r="K17" s="46">
        <f t="shared" si="3"/>
        <v>51.62270824612981</v>
      </c>
      <c r="L17" s="47">
        <f t="shared" si="4"/>
        <v>54.4927487205317</v>
      </c>
      <c r="M17" s="46">
        <f t="shared" si="5"/>
        <v>51.630642082167725</v>
      </c>
      <c r="N17" s="19"/>
      <c r="O17" s="48"/>
    </row>
    <row r="18" spans="1:15" ht="16.5">
      <c r="A18" s="17"/>
      <c r="B18" s="49" t="s">
        <v>20</v>
      </c>
      <c r="C18" s="50">
        <v>11477019595</v>
      </c>
      <c r="D18" s="51">
        <v>16368718178</v>
      </c>
      <c r="E18" s="52">
        <f t="shared" si="0"/>
        <v>4891698583</v>
      </c>
      <c r="F18" s="50">
        <v>11947712912</v>
      </c>
      <c r="G18" s="51">
        <v>16939108626</v>
      </c>
      <c r="H18" s="52">
        <f t="shared" si="1"/>
        <v>4991395714</v>
      </c>
      <c r="I18" s="52">
        <v>18531700645</v>
      </c>
      <c r="J18" s="64">
        <f t="shared" si="2"/>
        <v>42.62168015406268</v>
      </c>
      <c r="K18" s="54">
        <f t="shared" si="3"/>
        <v>41.77699741166998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520469058</v>
      </c>
      <c r="D19" s="68">
        <v>2198669062</v>
      </c>
      <c r="E19" s="69">
        <f t="shared" si="0"/>
        <v>1678200004</v>
      </c>
      <c r="F19" s="70">
        <v>519213553</v>
      </c>
      <c r="G19" s="71">
        <v>2501016256</v>
      </c>
      <c r="H19" s="72">
        <f t="shared" si="1"/>
        <v>1981802703</v>
      </c>
      <c r="I19" s="72">
        <v>2496724084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691114140</v>
      </c>
      <c r="D22" s="43">
        <v>514215680</v>
      </c>
      <c r="E22" s="44">
        <f t="shared" si="0"/>
        <v>-176898460</v>
      </c>
      <c r="F22" s="42">
        <v>565096215</v>
      </c>
      <c r="G22" s="43">
        <v>712643990</v>
      </c>
      <c r="H22" s="44">
        <f t="shared" si="1"/>
        <v>147547775</v>
      </c>
      <c r="I22" s="44">
        <v>826233480</v>
      </c>
      <c r="J22" s="45">
        <f t="shared" si="2"/>
        <v>-25.596128014397156</v>
      </c>
      <c r="K22" s="46">
        <f t="shared" si="3"/>
        <v>26.11020408267997</v>
      </c>
      <c r="L22" s="47">
        <f>IF($E$26=0,0,($E22/$E$26)*100)</f>
        <v>-13.516930970686694</v>
      </c>
      <c r="M22" s="46">
        <f>IF($H$26=0,0,($H22/$H$26)*100)</f>
        <v>7.4713819816445595</v>
      </c>
      <c r="N22" s="19"/>
      <c r="O22" s="48"/>
    </row>
    <row r="23" spans="1:15" ht="13.5">
      <c r="A23" s="20"/>
      <c r="B23" s="41" t="s">
        <v>24</v>
      </c>
      <c r="C23" s="42">
        <v>322839244</v>
      </c>
      <c r="D23" s="43">
        <v>817972572</v>
      </c>
      <c r="E23" s="44">
        <f t="shared" si="0"/>
        <v>495133328</v>
      </c>
      <c r="F23" s="42">
        <v>256616737</v>
      </c>
      <c r="G23" s="43">
        <v>751758762</v>
      </c>
      <c r="H23" s="44">
        <f t="shared" si="1"/>
        <v>495142025</v>
      </c>
      <c r="I23" s="44">
        <v>517464497</v>
      </c>
      <c r="J23" s="45">
        <f t="shared" si="2"/>
        <v>153.36838293426308</v>
      </c>
      <c r="K23" s="46">
        <f t="shared" si="3"/>
        <v>192.9500120641001</v>
      </c>
      <c r="L23" s="47">
        <f>IF($E$26=0,0,($E23/$E$26)*100)</f>
        <v>37.83347246698685</v>
      </c>
      <c r="M23" s="46">
        <f>IF($H$26=0,0,($H23/$H$26)*100)</f>
        <v>25.072524502250204</v>
      </c>
      <c r="N23" s="19"/>
      <c r="O23" s="48"/>
    </row>
    <row r="24" spans="1:15" ht="13.5">
      <c r="A24" s="20"/>
      <c r="B24" s="41" t="s">
        <v>25</v>
      </c>
      <c r="C24" s="42">
        <v>1738685197</v>
      </c>
      <c r="D24" s="43">
        <v>2545212380</v>
      </c>
      <c r="E24" s="44">
        <f t="shared" si="0"/>
        <v>806527183</v>
      </c>
      <c r="F24" s="42">
        <v>1948570099</v>
      </c>
      <c r="G24" s="43">
        <v>3286619752</v>
      </c>
      <c r="H24" s="44">
        <f t="shared" si="1"/>
        <v>1338049653</v>
      </c>
      <c r="I24" s="44">
        <v>3670884075</v>
      </c>
      <c r="J24" s="45">
        <f t="shared" si="2"/>
        <v>46.387188686693584</v>
      </c>
      <c r="K24" s="46">
        <f t="shared" si="3"/>
        <v>68.66828417857191</v>
      </c>
      <c r="L24" s="47">
        <f>IF($E$26=0,0,($E24/$E$26)*100)</f>
        <v>61.62728753316109</v>
      </c>
      <c r="M24" s="46">
        <f>IF($H$26=0,0,($H24/$H$26)*100)</f>
        <v>67.75486833312095</v>
      </c>
      <c r="N24" s="19"/>
      <c r="O24" s="48"/>
    </row>
    <row r="25" spans="1:15" ht="13.5">
      <c r="A25" s="20"/>
      <c r="B25" s="41" t="s">
        <v>26</v>
      </c>
      <c r="C25" s="42">
        <v>79769156</v>
      </c>
      <c r="D25" s="43">
        <v>263724745</v>
      </c>
      <c r="E25" s="44">
        <f t="shared" si="0"/>
        <v>183955589</v>
      </c>
      <c r="F25" s="42">
        <v>81946794</v>
      </c>
      <c r="G25" s="43">
        <v>76046472</v>
      </c>
      <c r="H25" s="44">
        <f t="shared" si="1"/>
        <v>-5900322</v>
      </c>
      <c r="I25" s="44">
        <v>62535467</v>
      </c>
      <c r="J25" s="45">
        <f t="shared" si="2"/>
        <v>230.609922712483</v>
      </c>
      <c r="K25" s="46">
        <f t="shared" si="3"/>
        <v>-7.200186501499986</v>
      </c>
      <c r="L25" s="47">
        <f>IF($E$26=0,0,($E25/$E$26)*100)</f>
        <v>14.056170970538764</v>
      </c>
      <c r="M25" s="46">
        <f>IF($H$26=0,0,($H25/$H$26)*100)</f>
        <v>-0.29877481701571573</v>
      </c>
      <c r="N25" s="19"/>
      <c r="O25" s="48"/>
    </row>
    <row r="26" spans="1:15" ht="16.5">
      <c r="A26" s="20"/>
      <c r="B26" s="49" t="s">
        <v>27</v>
      </c>
      <c r="C26" s="50">
        <v>2832407737</v>
      </c>
      <c r="D26" s="51">
        <v>4141125377</v>
      </c>
      <c r="E26" s="52">
        <f t="shared" si="0"/>
        <v>1308717640</v>
      </c>
      <c r="F26" s="50">
        <v>2852229845</v>
      </c>
      <c r="G26" s="51">
        <v>4827068976</v>
      </c>
      <c r="H26" s="52">
        <f t="shared" si="1"/>
        <v>1974839131</v>
      </c>
      <c r="I26" s="52">
        <v>5077117519</v>
      </c>
      <c r="J26" s="64">
        <f t="shared" si="2"/>
        <v>46.20512869330578</v>
      </c>
      <c r="K26" s="54">
        <f t="shared" si="3"/>
        <v>69.23842881953996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1738267906</v>
      </c>
      <c r="D28" s="43">
        <v>1657561338</v>
      </c>
      <c r="E28" s="44">
        <f t="shared" si="0"/>
        <v>-80706568</v>
      </c>
      <c r="F28" s="42">
        <v>1475454894</v>
      </c>
      <c r="G28" s="43">
        <v>2069565991</v>
      </c>
      <c r="H28" s="44">
        <f t="shared" si="1"/>
        <v>594111097</v>
      </c>
      <c r="I28" s="44">
        <v>1988232477</v>
      </c>
      <c r="J28" s="45">
        <f t="shared" si="2"/>
        <v>-4.6429303401060436</v>
      </c>
      <c r="K28" s="46">
        <f t="shared" si="3"/>
        <v>40.26630020449815</v>
      </c>
      <c r="L28" s="47">
        <f aca="true" t="shared" si="6" ref="L28:L33">IF($E$33=0,0,($E28/$E$33)*100)</f>
        <v>-4.879031266375881</v>
      </c>
      <c r="M28" s="46">
        <f aca="true" t="shared" si="7" ref="M28:M33">IF($H$33=0,0,($H28/$H$33)*100)</f>
        <v>25.464645884635967</v>
      </c>
      <c r="N28" s="19"/>
      <c r="O28" s="48"/>
    </row>
    <row r="29" spans="1:15" ht="13.5">
      <c r="A29" s="20"/>
      <c r="B29" s="41" t="s">
        <v>30</v>
      </c>
      <c r="C29" s="42">
        <v>340871250</v>
      </c>
      <c r="D29" s="43">
        <v>509750867</v>
      </c>
      <c r="E29" s="44">
        <f t="shared" si="0"/>
        <v>168879617</v>
      </c>
      <c r="F29" s="42">
        <v>266735570</v>
      </c>
      <c r="G29" s="43">
        <v>398998382</v>
      </c>
      <c r="H29" s="44">
        <f t="shared" si="1"/>
        <v>132262812</v>
      </c>
      <c r="I29" s="44">
        <v>386699215</v>
      </c>
      <c r="J29" s="45">
        <f t="shared" si="2"/>
        <v>49.5435203174219</v>
      </c>
      <c r="K29" s="46">
        <f t="shared" si="3"/>
        <v>49.585742164046586</v>
      </c>
      <c r="L29" s="47">
        <f t="shared" si="6"/>
        <v>10.20944084249232</v>
      </c>
      <c r="M29" s="46">
        <f t="shared" si="7"/>
        <v>5.669016600250744</v>
      </c>
      <c r="N29" s="19"/>
      <c r="O29" s="48"/>
    </row>
    <row r="30" spans="1:15" ht="13.5">
      <c r="A30" s="20"/>
      <c r="B30" s="41" t="s">
        <v>31</v>
      </c>
      <c r="C30" s="42">
        <v>41281390</v>
      </c>
      <c r="D30" s="43">
        <v>38009038</v>
      </c>
      <c r="E30" s="44">
        <f t="shared" si="0"/>
        <v>-3272352</v>
      </c>
      <c r="F30" s="42">
        <v>10650000</v>
      </c>
      <c r="G30" s="43">
        <v>55900000</v>
      </c>
      <c r="H30" s="44">
        <f t="shared" si="1"/>
        <v>45250000</v>
      </c>
      <c r="I30" s="44">
        <v>25000000</v>
      </c>
      <c r="J30" s="45">
        <f t="shared" si="2"/>
        <v>-7.92694238251183</v>
      </c>
      <c r="K30" s="46">
        <f t="shared" si="3"/>
        <v>424.8826291079812</v>
      </c>
      <c r="L30" s="47">
        <f t="shared" si="6"/>
        <v>-0.1978266220239677</v>
      </c>
      <c r="M30" s="46">
        <f t="shared" si="7"/>
        <v>1.939494535783393</v>
      </c>
      <c r="N30" s="19"/>
      <c r="O30" s="48"/>
    </row>
    <row r="31" spans="1:15" ht="25.5">
      <c r="A31" s="20"/>
      <c r="B31" s="87" t="s">
        <v>32</v>
      </c>
      <c r="C31" s="42">
        <v>718925494</v>
      </c>
      <c r="D31" s="43">
        <v>1519492003</v>
      </c>
      <c r="E31" s="44">
        <f t="shared" si="0"/>
        <v>800566509</v>
      </c>
      <c r="F31" s="42">
        <v>806128414</v>
      </c>
      <c r="G31" s="43">
        <v>1924095434</v>
      </c>
      <c r="H31" s="44">
        <f t="shared" si="1"/>
        <v>1117967020</v>
      </c>
      <c r="I31" s="44">
        <v>2184460880</v>
      </c>
      <c r="J31" s="45">
        <f t="shared" si="2"/>
        <v>111.35597717445809</v>
      </c>
      <c r="K31" s="98">
        <f t="shared" si="3"/>
        <v>138.68349019638947</v>
      </c>
      <c r="L31" s="99">
        <f t="shared" si="6"/>
        <v>48.39741206966437</v>
      </c>
      <c r="M31" s="98">
        <f t="shared" si="7"/>
        <v>47.91803152433245</v>
      </c>
      <c r="N31" s="19"/>
      <c r="O31" s="48"/>
    </row>
    <row r="32" spans="1:15" ht="13.5">
      <c r="A32" s="20"/>
      <c r="B32" s="41" t="s">
        <v>26</v>
      </c>
      <c r="C32" s="42">
        <v>692867322</v>
      </c>
      <c r="D32" s="43">
        <v>1461551598</v>
      </c>
      <c r="E32" s="44">
        <f t="shared" si="0"/>
        <v>768684276</v>
      </c>
      <c r="F32" s="42">
        <v>916105339</v>
      </c>
      <c r="G32" s="43">
        <v>1359596518</v>
      </c>
      <c r="H32" s="44">
        <f t="shared" si="1"/>
        <v>443491179</v>
      </c>
      <c r="I32" s="44">
        <v>1485951145</v>
      </c>
      <c r="J32" s="45">
        <f t="shared" si="2"/>
        <v>110.94249239250456</v>
      </c>
      <c r="K32" s="46">
        <f t="shared" si="3"/>
        <v>48.410500421720606</v>
      </c>
      <c r="L32" s="47">
        <f t="shared" si="6"/>
        <v>46.47000497624316</v>
      </c>
      <c r="M32" s="46">
        <f t="shared" si="7"/>
        <v>19.008811454997453</v>
      </c>
      <c r="N32" s="19"/>
      <c r="O32" s="48"/>
    </row>
    <row r="33" spans="1:15" ht="17.25" thickBot="1">
      <c r="A33" s="20"/>
      <c r="B33" s="88" t="s">
        <v>33</v>
      </c>
      <c r="C33" s="89">
        <v>3532213362</v>
      </c>
      <c r="D33" s="90">
        <v>5186364844</v>
      </c>
      <c r="E33" s="91">
        <f t="shared" si="0"/>
        <v>1654151482</v>
      </c>
      <c r="F33" s="89">
        <v>3475074217</v>
      </c>
      <c r="G33" s="90">
        <v>5808156325</v>
      </c>
      <c r="H33" s="91">
        <f t="shared" si="1"/>
        <v>2333082108</v>
      </c>
      <c r="I33" s="91">
        <v>6070343717</v>
      </c>
      <c r="J33" s="92">
        <f t="shared" si="2"/>
        <v>46.83045197086823</v>
      </c>
      <c r="K33" s="93">
        <f t="shared" si="3"/>
        <v>67.13761958195323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6" ht="12.75">
      <c r="C46" s="97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0"/>
  <sheetViews>
    <sheetView showGridLines="0" zoomScalePageLayoutView="0" workbookViewId="0" topLeftCell="A13">
      <selection activeCell="A2" sqref="A2:IV4"/>
    </sheetView>
  </sheetViews>
  <sheetFormatPr defaultColWidth="9.140625" defaultRowHeight="12.75"/>
  <cols>
    <col min="1" max="1" width="4.00390625" style="15" customWidth="1"/>
    <col min="2" max="2" width="18.8515625" style="15" customWidth="1"/>
    <col min="3" max="9" width="9.7109375" style="15" customWidth="1"/>
    <col min="10" max="11" width="5.7109375" style="15" customWidth="1"/>
    <col min="12" max="12" width="6.8515625" style="15" bestFit="1" customWidth="1"/>
    <col min="13" max="13" width="5.574218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9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1069579221</v>
      </c>
      <c r="D8" s="43">
        <v>1220351128</v>
      </c>
      <c r="E8" s="44">
        <f>$D8-$C8</f>
        <v>150771907</v>
      </c>
      <c r="F8" s="42">
        <v>2680365750</v>
      </c>
      <c r="G8" s="43">
        <v>1257076638</v>
      </c>
      <c r="H8" s="44">
        <f>$G8-$F8</f>
        <v>-1423289112</v>
      </c>
      <c r="I8" s="44">
        <v>1347610377</v>
      </c>
      <c r="J8" s="45">
        <f>IF($C8=0,0,($E8/$C8)*100)</f>
        <v>14.096375849470622</v>
      </c>
      <c r="K8" s="46">
        <f>IF($F8=0,0,($H8/$F8)*100)</f>
        <v>-53.10055584764878</v>
      </c>
      <c r="L8" s="47">
        <f>IF($E$11=0,0,($E8/$E$11)*100)</f>
        <v>8.420815133397062</v>
      </c>
      <c r="M8" s="46">
        <f>IF($H$11=0,0,($H8/$H$11)*100)</f>
        <v>16.934149386744465</v>
      </c>
      <c r="N8" s="19"/>
      <c r="O8" s="48"/>
    </row>
    <row r="9" spans="1:15" ht="13.5">
      <c r="A9" s="17"/>
      <c r="B9" s="41" t="s">
        <v>12</v>
      </c>
      <c r="C9" s="42">
        <v>3545164085</v>
      </c>
      <c r="D9" s="43">
        <v>4256299215</v>
      </c>
      <c r="E9" s="44">
        <f>$D9-$C9</f>
        <v>711135130</v>
      </c>
      <c r="F9" s="42">
        <v>9697169233</v>
      </c>
      <c r="G9" s="43">
        <v>4542741070</v>
      </c>
      <c r="H9" s="44">
        <f>$G9-$F9</f>
        <v>-5154428163</v>
      </c>
      <c r="I9" s="44">
        <v>5083218490</v>
      </c>
      <c r="J9" s="45">
        <f>IF($C9=0,0,($E9/$C9)*100)</f>
        <v>20.059300865900543</v>
      </c>
      <c r="K9" s="46">
        <f>IF($F9=0,0,($H9/$F9)*100)</f>
        <v>-53.15394667403759</v>
      </c>
      <c r="L9" s="47">
        <f>IF($E$11=0,0,($E9/$E$11)*100)</f>
        <v>39.717859803910855</v>
      </c>
      <c r="M9" s="46">
        <f>IF($H$11=0,0,($H9/$H$11)*100)</f>
        <v>61.32686309447778</v>
      </c>
      <c r="N9" s="19"/>
      <c r="O9" s="48"/>
    </row>
    <row r="10" spans="1:15" ht="13.5">
      <c r="A10" s="17"/>
      <c r="B10" s="41" t="s">
        <v>13</v>
      </c>
      <c r="C10" s="42">
        <v>3612159305</v>
      </c>
      <c r="D10" s="43">
        <v>4540719160</v>
      </c>
      <c r="E10" s="44">
        <f aca="true" t="shared" si="0" ref="E10:E33">$D10-$C10</f>
        <v>928559855</v>
      </c>
      <c r="F10" s="42">
        <v>6500339396</v>
      </c>
      <c r="G10" s="43">
        <v>4673211057</v>
      </c>
      <c r="H10" s="44">
        <f aca="true" t="shared" si="1" ref="H10:H33">$G10-$F10</f>
        <v>-1827128339</v>
      </c>
      <c r="I10" s="44">
        <v>4973587166</v>
      </c>
      <c r="J10" s="45">
        <f aca="true" t="shared" si="2" ref="J10:J33">IF($C10=0,0,($E10/$C10)*100)</f>
        <v>25.706503412368185</v>
      </c>
      <c r="K10" s="46">
        <f aca="true" t="shared" si="3" ref="K10:K33">IF($F10=0,0,($H10/$F10)*100)</f>
        <v>-28.10819909071714</v>
      </c>
      <c r="L10" s="47">
        <f>IF($E$11=0,0,($E10/$E$11)*100)</f>
        <v>51.86132506269209</v>
      </c>
      <c r="M10" s="46">
        <f>IF($H$11=0,0,($H10/$H$11)*100)</f>
        <v>21.738987518777762</v>
      </c>
      <c r="N10" s="19"/>
      <c r="O10" s="48"/>
    </row>
    <row r="11" spans="1:15" ht="16.5">
      <c r="A11" s="20"/>
      <c r="B11" s="49" t="s">
        <v>14</v>
      </c>
      <c r="C11" s="50">
        <v>8226902611</v>
      </c>
      <c r="D11" s="51">
        <v>10017369503</v>
      </c>
      <c r="E11" s="52">
        <f t="shared" si="0"/>
        <v>1790466892</v>
      </c>
      <c r="F11" s="50">
        <v>18877874379</v>
      </c>
      <c r="G11" s="51">
        <v>10473028765</v>
      </c>
      <c r="H11" s="52">
        <f t="shared" si="1"/>
        <v>-8404845614</v>
      </c>
      <c r="I11" s="52">
        <v>11404416033</v>
      </c>
      <c r="J11" s="53">
        <f t="shared" si="2"/>
        <v>21.76356007431045</v>
      </c>
      <c r="K11" s="54">
        <f t="shared" si="3"/>
        <v>-44.52220332258203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2099393171</v>
      </c>
      <c r="D13" s="43">
        <v>2751993681</v>
      </c>
      <c r="E13" s="44">
        <f t="shared" si="0"/>
        <v>652600510</v>
      </c>
      <c r="F13" s="42">
        <v>5113267023</v>
      </c>
      <c r="G13" s="43">
        <v>2952882941</v>
      </c>
      <c r="H13" s="44">
        <f t="shared" si="1"/>
        <v>-2160384082</v>
      </c>
      <c r="I13" s="44">
        <v>3164808840</v>
      </c>
      <c r="J13" s="45">
        <f t="shared" si="2"/>
        <v>31.08519733295827</v>
      </c>
      <c r="K13" s="46">
        <f t="shared" si="3"/>
        <v>-42.25056255193344</v>
      </c>
      <c r="L13" s="47">
        <f aca="true" t="shared" si="4" ref="L13:L18">IF($E$18=0,0,($E13/$E$18)*100)</f>
        <v>29.242065154793995</v>
      </c>
      <c r="M13" s="46">
        <f aca="true" t="shared" si="5" ref="M13:M18">IF($H$18=0,0,($H13/$H$18)*100)</f>
        <v>19.345282185290927</v>
      </c>
      <c r="N13" s="19"/>
      <c r="O13" s="48"/>
    </row>
    <row r="14" spans="1:15" ht="13.5">
      <c r="A14" s="17"/>
      <c r="B14" s="41" t="s">
        <v>17</v>
      </c>
      <c r="C14" s="42">
        <v>281259429</v>
      </c>
      <c r="D14" s="43">
        <v>654470003</v>
      </c>
      <c r="E14" s="44">
        <f t="shared" si="0"/>
        <v>373210574</v>
      </c>
      <c r="F14" s="42">
        <v>2020977122</v>
      </c>
      <c r="G14" s="43">
        <v>793840898</v>
      </c>
      <c r="H14" s="44">
        <f t="shared" si="1"/>
        <v>-1227136224</v>
      </c>
      <c r="I14" s="44">
        <v>832000700</v>
      </c>
      <c r="J14" s="45">
        <f t="shared" si="2"/>
        <v>132.69264441264298</v>
      </c>
      <c r="K14" s="46">
        <f t="shared" si="3"/>
        <v>-60.71994633890764</v>
      </c>
      <c r="L14" s="47">
        <f t="shared" si="4"/>
        <v>16.72301469909373</v>
      </c>
      <c r="M14" s="46">
        <f t="shared" si="5"/>
        <v>10.988461140250328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1821080305</v>
      </c>
      <c r="D16" s="43">
        <v>2209552894</v>
      </c>
      <c r="E16" s="44">
        <f t="shared" si="0"/>
        <v>388472589</v>
      </c>
      <c r="F16" s="42">
        <v>5821834963</v>
      </c>
      <c r="G16" s="43">
        <v>2502714835</v>
      </c>
      <c r="H16" s="44">
        <f t="shared" si="1"/>
        <v>-3319120128</v>
      </c>
      <c r="I16" s="44">
        <v>3047079203</v>
      </c>
      <c r="J16" s="45">
        <f t="shared" si="2"/>
        <v>21.331985631462857</v>
      </c>
      <c r="K16" s="46">
        <f t="shared" si="3"/>
        <v>-57.01158052562955</v>
      </c>
      <c r="L16" s="47">
        <f t="shared" si="4"/>
        <v>17.40688305375291</v>
      </c>
      <c r="M16" s="46">
        <f t="shared" si="5"/>
        <v>29.7212500397598</v>
      </c>
      <c r="N16" s="19"/>
      <c r="O16" s="48"/>
    </row>
    <row r="17" spans="1:15" ht="13.5">
      <c r="A17" s="17"/>
      <c r="B17" s="41" t="s">
        <v>19</v>
      </c>
      <c r="C17" s="42">
        <v>3138442541</v>
      </c>
      <c r="D17" s="43">
        <v>3955877136</v>
      </c>
      <c r="E17" s="44">
        <f t="shared" si="0"/>
        <v>817434595</v>
      </c>
      <c r="F17" s="42">
        <v>8418924514</v>
      </c>
      <c r="G17" s="43">
        <v>3958066530</v>
      </c>
      <c r="H17" s="44">
        <f t="shared" si="1"/>
        <v>-4460857984</v>
      </c>
      <c r="I17" s="44">
        <v>4141967987</v>
      </c>
      <c r="J17" s="63">
        <f t="shared" si="2"/>
        <v>26.045867793378218</v>
      </c>
      <c r="K17" s="46">
        <f t="shared" si="3"/>
        <v>-52.98607888195159</v>
      </c>
      <c r="L17" s="47">
        <f t="shared" si="4"/>
        <v>36.628037092359364</v>
      </c>
      <c r="M17" s="46">
        <f t="shared" si="5"/>
        <v>39.94500663469895</v>
      </c>
      <c r="N17" s="19"/>
      <c r="O17" s="48"/>
    </row>
    <row r="18" spans="1:15" ht="16.5">
      <c r="A18" s="17"/>
      <c r="B18" s="49" t="s">
        <v>20</v>
      </c>
      <c r="C18" s="50">
        <v>7340175446</v>
      </c>
      <c r="D18" s="51">
        <v>9571893714</v>
      </c>
      <c r="E18" s="52">
        <f t="shared" si="0"/>
        <v>2231718268</v>
      </c>
      <c r="F18" s="50">
        <v>21375003622</v>
      </c>
      <c r="G18" s="51">
        <v>10207505204</v>
      </c>
      <c r="H18" s="52">
        <f t="shared" si="1"/>
        <v>-11167498418</v>
      </c>
      <c r="I18" s="52">
        <v>11185856730</v>
      </c>
      <c r="J18" s="64">
        <f t="shared" si="2"/>
        <v>30.404154293289626</v>
      </c>
      <c r="K18" s="54">
        <f t="shared" si="3"/>
        <v>-52.245597780886314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886727165</v>
      </c>
      <c r="D19" s="68">
        <v>445475789</v>
      </c>
      <c r="E19" s="69">
        <f t="shared" si="0"/>
        <v>-441251376</v>
      </c>
      <c r="F19" s="70">
        <v>-2497129243</v>
      </c>
      <c r="G19" s="71">
        <v>265523561</v>
      </c>
      <c r="H19" s="72">
        <f t="shared" si="1"/>
        <v>2762652804</v>
      </c>
      <c r="I19" s="72">
        <v>218559303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130867050</v>
      </c>
      <c r="D22" s="43">
        <v>155872895</v>
      </c>
      <c r="E22" s="44">
        <f t="shared" si="0"/>
        <v>25005845</v>
      </c>
      <c r="F22" s="42">
        <v>349261450</v>
      </c>
      <c r="G22" s="43">
        <v>130010908</v>
      </c>
      <c r="H22" s="44">
        <f t="shared" si="1"/>
        <v>-219250542</v>
      </c>
      <c r="I22" s="44">
        <v>57003197</v>
      </c>
      <c r="J22" s="45">
        <f t="shared" si="2"/>
        <v>19.10782355069515</v>
      </c>
      <c r="K22" s="46">
        <f t="shared" si="3"/>
        <v>-62.77547722486979</v>
      </c>
      <c r="L22" s="47">
        <f>IF($E$26=0,0,($E22/$E$26)*100)</f>
        <v>-33.75406489551442</v>
      </c>
      <c r="M22" s="46">
        <f>IF($H$26=0,0,($H22/$H$26)*100)</f>
        <v>358.3705652324268</v>
      </c>
      <c r="N22" s="19"/>
      <c r="O22" s="48"/>
    </row>
    <row r="23" spans="1:15" ht="13.5">
      <c r="A23" s="20"/>
      <c r="B23" s="41" t="s">
        <v>24</v>
      </c>
      <c r="C23" s="42">
        <v>700663640</v>
      </c>
      <c r="D23" s="43">
        <v>64198715</v>
      </c>
      <c r="E23" s="44">
        <f t="shared" si="0"/>
        <v>-636464925</v>
      </c>
      <c r="F23" s="42">
        <v>628608063</v>
      </c>
      <c r="G23" s="43">
        <v>362733046</v>
      </c>
      <c r="H23" s="44">
        <f t="shared" si="1"/>
        <v>-265875017</v>
      </c>
      <c r="I23" s="44">
        <v>208895909</v>
      </c>
      <c r="J23" s="45">
        <f t="shared" si="2"/>
        <v>-90.83744162891055</v>
      </c>
      <c r="K23" s="46">
        <f t="shared" si="3"/>
        <v>-42.29583307142531</v>
      </c>
      <c r="L23" s="47">
        <f>IF($E$26=0,0,($E23/$E$26)*100)</f>
        <v>859.1302706294755</v>
      </c>
      <c r="M23" s="46">
        <f>IF($H$26=0,0,($H23/$H$26)*100)</f>
        <v>434.57945077039346</v>
      </c>
      <c r="N23" s="19"/>
      <c r="O23" s="48"/>
    </row>
    <row r="24" spans="1:15" ht="13.5">
      <c r="A24" s="20"/>
      <c r="B24" s="41" t="s">
        <v>25</v>
      </c>
      <c r="C24" s="42">
        <v>1063621087</v>
      </c>
      <c r="D24" s="43">
        <v>1475474700</v>
      </c>
      <c r="E24" s="44">
        <f t="shared" si="0"/>
        <v>411853613</v>
      </c>
      <c r="F24" s="42">
        <v>1076765036</v>
      </c>
      <c r="G24" s="43">
        <v>1552924371</v>
      </c>
      <c r="H24" s="44">
        <f t="shared" si="1"/>
        <v>476159335</v>
      </c>
      <c r="I24" s="44">
        <v>1307044455</v>
      </c>
      <c r="J24" s="45">
        <f t="shared" si="2"/>
        <v>38.721836002862176</v>
      </c>
      <c r="K24" s="46">
        <f t="shared" si="3"/>
        <v>44.22128496750335</v>
      </c>
      <c r="L24" s="47">
        <f>IF($E$26=0,0,($E24/$E$26)*100)</f>
        <v>-555.9393646027191</v>
      </c>
      <c r="M24" s="46">
        <f>IF($H$26=0,0,($H24/$H$26)*100)</f>
        <v>-778.2944957310367</v>
      </c>
      <c r="N24" s="19"/>
      <c r="O24" s="48"/>
    </row>
    <row r="25" spans="1:15" ht="13.5">
      <c r="A25" s="20"/>
      <c r="B25" s="41" t="s">
        <v>26</v>
      </c>
      <c r="C25" s="42">
        <v>160256260</v>
      </c>
      <c r="D25" s="43">
        <v>285779257</v>
      </c>
      <c r="E25" s="44">
        <f t="shared" si="0"/>
        <v>125522997</v>
      </c>
      <c r="F25" s="42">
        <v>272228105</v>
      </c>
      <c r="G25" s="43">
        <v>220014488</v>
      </c>
      <c r="H25" s="44">
        <f t="shared" si="1"/>
        <v>-52213617</v>
      </c>
      <c r="I25" s="44">
        <v>182032915</v>
      </c>
      <c r="J25" s="45">
        <f t="shared" si="2"/>
        <v>78.32642356685474</v>
      </c>
      <c r="K25" s="46">
        <f t="shared" si="3"/>
        <v>-19.180097881517412</v>
      </c>
      <c r="L25" s="47">
        <f>IF($E$26=0,0,($E25/$E$26)*100)</f>
        <v>-169.43684113124198</v>
      </c>
      <c r="M25" s="46">
        <f>IF($H$26=0,0,($H25/$H$26)*100)</f>
        <v>85.34447972821636</v>
      </c>
      <c r="N25" s="19"/>
      <c r="O25" s="48"/>
    </row>
    <row r="26" spans="1:15" ht="16.5">
      <c r="A26" s="20"/>
      <c r="B26" s="49" t="s">
        <v>27</v>
      </c>
      <c r="C26" s="50">
        <v>2055408037</v>
      </c>
      <c r="D26" s="51">
        <v>1981325567</v>
      </c>
      <c r="E26" s="52">
        <f t="shared" si="0"/>
        <v>-74082470</v>
      </c>
      <c r="F26" s="50">
        <v>2326862654</v>
      </c>
      <c r="G26" s="51">
        <v>2265682813</v>
      </c>
      <c r="H26" s="52">
        <f t="shared" si="1"/>
        <v>-61179841</v>
      </c>
      <c r="I26" s="52">
        <v>1754976476</v>
      </c>
      <c r="J26" s="64">
        <f t="shared" si="2"/>
        <v>-3.604270717367055</v>
      </c>
      <c r="K26" s="54">
        <f t="shared" si="3"/>
        <v>-2.6292845817448063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753944875</v>
      </c>
      <c r="D28" s="43">
        <v>740910529</v>
      </c>
      <c r="E28" s="44">
        <f t="shared" si="0"/>
        <v>-13034346</v>
      </c>
      <c r="F28" s="42">
        <v>662270210</v>
      </c>
      <c r="G28" s="43">
        <v>640524475</v>
      </c>
      <c r="H28" s="44">
        <f t="shared" si="1"/>
        <v>-21745735</v>
      </c>
      <c r="I28" s="44">
        <v>624992017</v>
      </c>
      <c r="J28" s="45">
        <f t="shared" si="2"/>
        <v>-1.7288194975793159</v>
      </c>
      <c r="K28" s="46">
        <f t="shared" si="3"/>
        <v>-3.283513990460178</v>
      </c>
      <c r="L28" s="47">
        <f aca="true" t="shared" si="6" ref="L28:L33">IF($E$33=0,0,($E28/$E$33)*100)</f>
        <v>8.054863572593119</v>
      </c>
      <c r="M28" s="46">
        <f aca="true" t="shared" si="7" ref="M28:M33">IF($H$33=0,0,($H28/$H$33)*100)</f>
        <v>14.87645143286341</v>
      </c>
      <c r="N28" s="19"/>
      <c r="O28" s="48"/>
    </row>
    <row r="29" spans="1:15" ht="13.5">
      <c r="A29" s="20"/>
      <c r="B29" s="41" t="s">
        <v>30</v>
      </c>
      <c r="C29" s="42">
        <v>297964540</v>
      </c>
      <c r="D29" s="43">
        <v>157191870</v>
      </c>
      <c r="E29" s="44">
        <f t="shared" si="0"/>
        <v>-140772670</v>
      </c>
      <c r="F29" s="42">
        <v>543868000</v>
      </c>
      <c r="G29" s="43">
        <v>174434983</v>
      </c>
      <c r="H29" s="44">
        <f t="shared" si="1"/>
        <v>-369433017</v>
      </c>
      <c r="I29" s="44">
        <v>134497674</v>
      </c>
      <c r="J29" s="45">
        <f t="shared" si="2"/>
        <v>-47.24477281759769</v>
      </c>
      <c r="K29" s="46">
        <f t="shared" si="3"/>
        <v>-67.92696334404673</v>
      </c>
      <c r="L29" s="47">
        <f t="shared" si="6"/>
        <v>86.99359765343593</v>
      </c>
      <c r="M29" s="46">
        <f t="shared" si="7"/>
        <v>252.73242477647696</v>
      </c>
      <c r="N29" s="19"/>
      <c r="O29" s="48"/>
    </row>
    <row r="30" spans="1:15" ht="13.5">
      <c r="A30" s="20"/>
      <c r="B30" s="41" t="s">
        <v>31</v>
      </c>
      <c r="C30" s="42">
        <v>201157000</v>
      </c>
      <c r="D30" s="43">
        <v>161000000</v>
      </c>
      <c r="E30" s="44">
        <f t="shared" si="0"/>
        <v>-40157000</v>
      </c>
      <c r="F30" s="42">
        <v>23100000</v>
      </c>
      <c r="G30" s="43">
        <v>227305000</v>
      </c>
      <c r="H30" s="44">
        <f t="shared" si="1"/>
        <v>204205000</v>
      </c>
      <c r="I30" s="44">
        <v>55765000</v>
      </c>
      <c r="J30" s="45">
        <f t="shared" si="2"/>
        <v>-19.963013964217005</v>
      </c>
      <c r="K30" s="46">
        <f t="shared" si="3"/>
        <v>884.0043290043291</v>
      </c>
      <c r="L30" s="47">
        <f t="shared" si="6"/>
        <v>24.81590994167424</v>
      </c>
      <c r="M30" s="46">
        <f t="shared" si="7"/>
        <v>-139.6984633928388</v>
      </c>
      <c r="N30" s="19"/>
      <c r="O30" s="48"/>
    </row>
    <row r="31" spans="1:15" ht="25.5">
      <c r="A31" s="20"/>
      <c r="B31" s="87" t="s">
        <v>32</v>
      </c>
      <c r="C31" s="42">
        <v>335210803</v>
      </c>
      <c r="D31" s="43">
        <v>437906131</v>
      </c>
      <c r="E31" s="44">
        <f t="shared" si="0"/>
        <v>102695328</v>
      </c>
      <c r="F31" s="42">
        <v>326232484</v>
      </c>
      <c r="G31" s="43">
        <v>454744123</v>
      </c>
      <c r="H31" s="44">
        <f t="shared" si="1"/>
        <v>128511639</v>
      </c>
      <c r="I31" s="44">
        <v>398459304</v>
      </c>
      <c r="J31" s="45">
        <f t="shared" si="2"/>
        <v>30.636043671898012</v>
      </c>
      <c r="K31" s="46">
        <f t="shared" si="3"/>
        <v>39.39265563756674</v>
      </c>
      <c r="L31" s="47">
        <f t="shared" si="6"/>
        <v>-63.46285855713069</v>
      </c>
      <c r="M31" s="46">
        <f t="shared" si="7"/>
        <v>-87.91595943485817</v>
      </c>
      <c r="N31" s="19"/>
      <c r="O31" s="48"/>
    </row>
    <row r="32" spans="1:15" ht="13.5">
      <c r="A32" s="20"/>
      <c r="B32" s="41" t="s">
        <v>26</v>
      </c>
      <c r="C32" s="42">
        <v>555837414</v>
      </c>
      <c r="D32" s="43">
        <v>485286527</v>
      </c>
      <c r="E32" s="44">
        <f t="shared" si="0"/>
        <v>-70550887</v>
      </c>
      <c r="F32" s="42">
        <v>858906241</v>
      </c>
      <c r="G32" s="43">
        <v>771192802</v>
      </c>
      <c r="H32" s="44">
        <f t="shared" si="1"/>
        <v>-87713439</v>
      </c>
      <c r="I32" s="44">
        <v>659212061</v>
      </c>
      <c r="J32" s="45">
        <f t="shared" si="2"/>
        <v>-12.692720069397847</v>
      </c>
      <c r="K32" s="46">
        <f t="shared" si="3"/>
        <v>-10.212225131567067</v>
      </c>
      <c r="L32" s="47">
        <f t="shared" si="6"/>
        <v>43.59848738942739</v>
      </c>
      <c r="M32" s="46">
        <f t="shared" si="7"/>
        <v>60.00554661835653</v>
      </c>
      <c r="N32" s="19"/>
      <c r="O32" s="48"/>
    </row>
    <row r="33" spans="1:15" ht="17.25" thickBot="1">
      <c r="A33" s="20"/>
      <c r="B33" s="88" t="s">
        <v>33</v>
      </c>
      <c r="C33" s="89">
        <v>2144114632</v>
      </c>
      <c r="D33" s="90">
        <v>1982295057</v>
      </c>
      <c r="E33" s="91">
        <f t="shared" si="0"/>
        <v>-161819575</v>
      </c>
      <c r="F33" s="89">
        <v>2414376935</v>
      </c>
      <c r="G33" s="90">
        <v>2268201383</v>
      </c>
      <c r="H33" s="91">
        <f t="shared" si="1"/>
        <v>-146175552</v>
      </c>
      <c r="I33" s="91">
        <v>1872926056</v>
      </c>
      <c r="J33" s="92">
        <f t="shared" si="2"/>
        <v>-7.547151284959843</v>
      </c>
      <c r="K33" s="93">
        <f t="shared" si="3"/>
        <v>-6.054379905679475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9.140625" style="15" customWidth="1"/>
    <col min="3" max="9" width="9.7109375" style="15" customWidth="1"/>
    <col min="10" max="13" width="5.71093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42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12421863007</v>
      </c>
      <c r="D8" s="43">
        <v>12273043751</v>
      </c>
      <c r="E8" s="44">
        <f>$D8-$C8</f>
        <v>-148819256</v>
      </c>
      <c r="F8" s="42">
        <v>13448715144</v>
      </c>
      <c r="G8" s="43">
        <v>13400585126</v>
      </c>
      <c r="H8" s="44">
        <f>$G8-$F8</f>
        <v>-48130018</v>
      </c>
      <c r="I8" s="44">
        <v>14626657948</v>
      </c>
      <c r="J8" s="45">
        <f>IF($C8=0,0,($E8/$C8)*100)</f>
        <v>-1.198042965987767</v>
      </c>
      <c r="K8" s="46">
        <f>IF($F8=0,0,($H8/$F8)*100)</f>
        <v>-0.35787818750457134</v>
      </c>
      <c r="L8" s="47">
        <f>IF($E$11=0,0,($E8/$E$11)*100)</f>
        <v>-8.107684783172044</v>
      </c>
      <c r="M8" s="46">
        <f>IF($H$11=0,0,($H8/$H$11)*100)</f>
        <v>-1.0714085559462647</v>
      </c>
      <c r="N8" s="19"/>
      <c r="O8" s="48"/>
    </row>
    <row r="9" spans="1:15" ht="13.5">
      <c r="A9" s="17"/>
      <c r="B9" s="41" t="s">
        <v>12</v>
      </c>
      <c r="C9" s="42">
        <v>36693010331</v>
      </c>
      <c r="D9" s="43">
        <v>39409913882</v>
      </c>
      <c r="E9" s="44">
        <f>$D9-$C9</f>
        <v>2716903551</v>
      </c>
      <c r="F9" s="42">
        <v>41947408571</v>
      </c>
      <c r="G9" s="43">
        <v>46380545659</v>
      </c>
      <c r="H9" s="44">
        <f>$G9-$F9</f>
        <v>4433137088</v>
      </c>
      <c r="I9" s="44">
        <v>54971141946</v>
      </c>
      <c r="J9" s="45">
        <f>IF($C9=0,0,($E9/$C9)*100)</f>
        <v>7.404417153270826</v>
      </c>
      <c r="K9" s="46">
        <f>IF($F9=0,0,($H9/$F9)*100)</f>
        <v>10.568321712881241</v>
      </c>
      <c r="L9" s="47">
        <f>IF($E$11=0,0,($E9/$E$11)*100)</f>
        <v>148.01711935576932</v>
      </c>
      <c r="M9" s="46">
        <f>IF($H$11=0,0,($H9/$H$11)*100)</f>
        <v>98.6847959576061</v>
      </c>
      <c r="N9" s="19"/>
      <c r="O9" s="48"/>
    </row>
    <row r="10" spans="1:15" ht="13.5">
      <c r="A10" s="17"/>
      <c r="B10" s="41" t="s">
        <v>13</v>
      </c>
      <c r="C10" s="42">
        <v>21248306475</v>
      </c>
      <c r="D10" s="43">
        <v>20515755504</v>
      </c>
      <c r="E10" s="44">
        <f aca="true" t="shared" si="0" ref="E10:E33">$D10-$C10</f>
        <v>-732550971</v>
      </c>
      <c r="F10" s="42">
        <v>21315942205</v>
      </c>
      <c r="G10" s="43">
        <v>21423154068</v>
      </c>
      <c r="H10" s="44">
        <f aca="true" t="shared" si="1" ref="H10:H33">$G10-$F10</f>
        <v>107211863</v>
      </c>
      <c r="I10" s="44">
        <v>22915227723</v>
      </c>
      <c r="J10" s="45">
        <f aca="true" t="shared" si="2" ref="J10:J33">IF($C10=0,0,($E10/$C10)*100)</f>
        <v>-3.4475734424383107</v>
      </c>
      <c r="K10" s="46">
        <f aca="true" t="shared" si="3" ref="K10:K33">IF($F10=0,0,($H10/$F10)*100)</f>
        <v>0.5029656299914893</v>
      </c>
      <c r="L10" s="47">
        <f>IF($E$11=0,0,($E10/$E$11)*100)</f>
        <v>-39.90943457259728</v>
      </c>
      <c r="M10" s="46">
        <f>IF($H$11=0,0,($H10/$H$11)*100)</f>
        <v>2.386612598340162</v>
      </c>
      <c r="N10" s="19"/>
      <c r="O10" s="48"/>
    </row>
    <row r="11" spans="1:15" ht="16.5">
      <c r="A11" s="20"/>
      <c r="B11" s="49" t="s">
        <v>14</v>
      </c>
      <c r="C11" s="50">
        <v>70363179813</v>
      </c>
      <c r="D11" s="51">
        <v>72198713137</v>
      </c>
      <c r="E11" s="52">
        <f t="shared" si="0"/>
        <v>1835533324</v>
      </c>
      <c r="F11" s="50">
        <v>76712065920</v>
      </c>
      <c r="G11" s="51">
        <v>81204284853</v>
      </c>
      <c r="H11" s="52">
        <f t="shared" si="1"/>
        <v>4492218933</v>
      </c>
      <c r="I11" s="52">
        <v>92513027617</v>
      </c>
      <c r="J11" s="53">
        <f t="shared" si="2"/>
        <v>2.6086560170790842</v>
      </c>
      <c r="K11" s="54">
        <f t="shared" si="3"/>
        <v>5.855948316767741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16332603468</v>
      </c>
      <c r="D13" s="43">
        <v>17521390675</v>
      </c>
      <c r="E13" s="44">
        <f t="shared" si="0"/>
        <v>1188787207</v>
      </c>
      <c r="F13" s="42">
        <v>17580355840</v>
      </c>
      <c r="G13" s="43">
        <v>18735967560</v>
      </c>
      <c r="H13" s="44">
        <f t="shared" si="1"/>
        <v>1155611720</v>
      </c>
      <c r="I13" s="44">
        <v>20203561716</v>
      </c>
      <c r="J13" s="45">
        <f t="shared" si="2"/>
        <v>7.278614271932558</v>
      </c>
      <c r="K13" s="46">
        <f t="shared" si="3"/>
        <v>6.573312454635731</v>
      </c>
      <c r="L13" s="47">
        <f aca="true" t="shared" si="4" ref="L13:L18">IF($E$18=0,0,($E13/$E$18)*100)</f>
        <v>36.482494604323534</v>
      </c>
      <c r="M13" s="46">
        <f aca="true" t="shared" si="5" ref="M13:M18">IF($H$18=0,0,($H13/$H$18)*100)</f>
        <v>25.41316119100503</v>
      </c>
      <c r="N13" s="19"/>
      <c r="O13" s="48"/>
    </row>
    <row r="14" spans="1:15" ht="13.5">
      <c r="A14" s="17"/>
      <c r="B14" s="41" t="s">
        <v>17</v>
      </c>
      <c r="C14" s="42">
        <v>3251081348</v>
      </c>
      <c r="D14" s="43">
        <v>3534721711</v>
      </c>
      <c r="E14" s="44">
        <f t="shared" si="0"/>
        <v>283640363</v>
      </c>
      <c r="F14" s="42">
        <v>3681162313</v>
      </c>
      <c r="G14" s="43">
        <v>4623184406</v>
      </c>
      <c r="H14" s="44">
        <f t="shared" si="1"/>
        <v>942022093</v>
      </c>
      <c r="I14" s="44">
        <v>5275306823</v>
      </c>
      <c r="J14" s="45">
        <f t="shared" si="2"/>
        <v>8.724492949845438</v>
      </c>
      <c r="K14" s="46">
        <f t="shared" si="3"/>
        <v>25.590343834425756</v>
      </c>
      <c r="L14" s="47">
        <f t="shared" si="4"/>
        <v>8.704592337286035</v>
      </c>
      <c r="M14" s="46">
        <f t="shared" si="5"/>
        <v>20.716092508041484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20455931875</v>
      </c>
      <c r="D16" s="43">
        <v>22055744386</v>
      </c>
      <c r="E16" s="44">
        <f t="shared" si="0"/>
        <v>1599812511</v>
      </c>
      <c r="F16" s="42">
        <v>23885866970</v>
      </c>
      <c r="G16" s="43">
        <v>26840138904</v>
      </c>
      <c r="H16" s="44">
        <f t="shared" si="1"/>
        <v>2954271934</v>
      </c>
      <c r="I16" s="44">
        <v>32742423005</v>
      </c>
      <c r="J16" s="45">
        <f t="shared" si="2"/>
        <v>7.820775512824199</v>
      </c>
      <c r="K16" s="46">
        <f t="shared" si="3"/>
        <v>12.368284298453498</v>
      </c>
      <c r="L16" s="47">
        <f t="shared" si="4"/>
        <v>49.096382394437036</v>
      </c>
      <c r="M16" s="46">
        <f t="shared" si="5"/>
        <v>64.9676596052558</v>
      </c>
      <c r="N16" s="19"/>
      <c r="O16" s="48"/>
    </row>
    <row r="17" spans="1:15" ht="13.5">
      <c r="A17" s="17"/>
      <c r="B17" s="41" t="s">
        <v>19</v>
      </c>
      <c r="C17" s="42">
        <v>25487693831</v>
      </c>
      <c r="D17" s="43">
        <v>25673967785</v>
      </c>
      <c r="E17" s="44">
        <f t="shared" si="0"/>
        <v>186273954</v>
      </c>
      <c r="F17" s="42">
        <v>27473816908</v>
      </c>
      <c r="G17" s="43">
        <v>26969207388</v>
      </c>
      <c r="H17" s="44">
        <f t="shared" si="1"/>
        <v>-504609520</v>
      </c>
      <c r="I17" s="44">
        <v>29305045367</v>
      </c>
      <c r="J17" s="63">
        <f t="shared" si="2"/>
        <v>0.7308387931647232</v>
      </c>
      <c r="K17" s="46">
        <f t="shared" si="3"/>
        <v>-1.8366924468112933</v>
      </c>
      <c r="L17" s="47">
        <f t="shared" si="4"/>
        <v>5.716530663953393</v>
      </c>
      <c r="M17" s="46">
        <f t="shared" si="5"/>
        <v>-11.09691330430231</v>
      </c>
      <c r="N17" s="19"/>
      <c r="O17" s="48"/>
    </row>
    <row r="18" spans="1:15" ht="16.5">
      <c r="A18" s="17"/>
      <c r="B18" s="49" t="s">
        <v>20</v>
      </c>
      <c r="C18" s="50">
        <v>65527310522</v>
      </c>
      <c r="D18" s="51">
        <v>68785824557</v>
      </c>
      <c r="E18" s="52">
        <f t="shared" si="0"/>
        <v>3258514035</v>
      </c>
      <c r="F18" s="50">
        <v>72621202031</v>
      </c>
      <c r="G18" s="51">
        <v>77168498258</v>
      </c>
      <c r="H18" s="52">
        <f t="shared" si="1"/>
        <v>4547296227</v>
      </c>
      <c r="I18" s="52">
        <v>87526336911</v>
      </c>
      <c r="J18" s="64">
        <f t="shared" si="2"/>
        <v>4.972757174134277</v>
      </c>
      <c r="K18" s="54">
        <f t="shared" si="3"/>
        <v>6.26166477533501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4835869291</v>
      </c>
      <c r="D19" s="68">
        <v>3412888580</v>
      </c>
      <c r="E19" s="69">
        <f t="shared" si="0"/>
        <v>-1422980711</v>
      </c>
      <c r="F19" s="70">
        <v>4090863889</v>
      </c>
      <c r="G19" s="71">
        <v>4035786595</v>
      </c>
      <c r="H19" s="72">
        <f t="shared" si="1"/>
        <v>-55077294</v>
      </c>
      <c r="I19" s="72">
        <v>4986690706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4192022379</v>
      </c>
      <c r="D22" s="43">
        <v>4436451949</v>
      </c>
      <c r="E22" s="44">
        <f t="shared" si="0"/>
        <v>244429570</v>
      </c>
      <c r="F22" s="42">
        <v>3283329750</v>
      </c>
      <c r="G22" s="43">
        <v>4233855935</v>
      </c>
      <c r="H22" s="44">
        <f t="shared" si="1"/>
        <v>950526185</v>
      </c>
      <c r="I22" s="44">
        <v>5214554354</v>
      </c>
      <c r="J22" s="45">
        <f t="shared" si="2"/>
        <v>5.830826935096379</v>
      </c>
      <c r="K22" s="46">
        <f t="shared" si="3"/>
        <v>28.950067686622095</v>
      </c>
      <c r="L22" s="47">
        <f>IF($E$26=0,0,($E22/$E$26)*100)</f>
        <v>-10.779816385097114</v>
      </c>
      <c r="M22" s="46">
        <f>IF($H$26=0,0,($H22/$H$26)*100)</f>
        <v>46.51145638779733</v>
      </c>
      <c r="N22" s="19"/>
      <c r="O22" s="48"/>
    </row>
    <row r="23" spans="1:15" ht="13.5">
      <c r="A23" s="20"/>
      <c r="B23" s="41" t="s">
        <v>24</v>
      </c>
      <c r="C23" s="42">
        <v>391214685</v>
      </c>
      <c r="D23" s="43">
        <v>410017314</v>
      </c>
      <c r="E23" s="44">
        <f t="shared" si="0"/>
        <v>18802629</v>
      </c>
      <c r="F23" s="42">
        <v>290798052</v>
      </c>
      <c r="G23" s="43">
        <v>115663433</v>
      </c>
      <c r="H23" s="44">
        <f t="shared" si="1"/>
        <v>-175134619</v>
      </c>
      <c r="I23" s="44">
        <v>56777791</v>
      </c>
      <c r="J23" s="45">
        <f t="shared" si="2"/>
        <v>4.806217588687909</v>
      </c>
      <c r="K23" s="46">
        <f t="shared" si="3"/>
        <v>-60.225513133767485</v>
      </c>
      <c r="L23" s="47">
        <f>IF($E$26=0,0,($E23/$E$26)*100)</f>
        <v>-0.8292322740538396</v>
      </c>
      <c r="M23" s="46">
        <f>IF($H$26=0,0,($H23/$H$26)*100)</f>
        <v>-8.569744129260366</v>
      </c>
      <c r="N23" s="19"/>
      <c r="O23" s="48"/>
    </row>
    <row r="24" spans="1:15" ht="13.5">
      <c r="A24" s="20"/>
      <c r="B24" s="41" t="s">
        <v>25</v>
      </c>
      <c r="C24" s="42">
        <v>4274254900</v>
      </c>
      <c r="D24" s="43">
        <v>2976380190</v>
      </c>
      <c r="E24" s="44">
        <f t="shared" si="0"/>
        <v>-1297874710</v>
      </c>
      <c r="F24" s="42">
        <v>2672220640</v>
      </c>
      <c r="G24" s="43">
        <v>4342523369</v>
      </c>
      <c r="H24" s="44">
        <f t="shared" si="1"/>
        <v>1670302729</v>
      </c>
      <c r="I24" s="44">
        <v>4284651448</v>
      </c>
      <c r="J24" s="45">
        <f t="shared" si="2"/>
        <v>-30.36493471645783</v>
      </c>
      <c r="K24" s="46">
        <f t="shared" si="3"/>
        <v>62.506168240658454</v>
      </c>
      <c r="L24" s="47">
        <f>IF($E$26=0,0,($E24/$E$26)*100)</f>
        <v>57.23878278991026</v>
      </c>
      <c r="M24" s="46">
        <f>IF($H$26=0,0,($H24/$H$26)*100)</f>
        <v>81.7317963042779</v>
      </c>
      <c r="N24" s="19"/>
      <c r="O24" s="48"/>
    </row>
    <row r="25" spans="1:15" ht="13.5">
      <c r="A25" s="20"/>
      <c r="B25" s="41" t="s">
        <v>26</v>
      </c>
      <c r="C25" s="42">
        <v>1995999529</v>
      </c>
      <c r="D25" s="43">
        <v>763167704</v>
      </c>
      <c r="E25" s="44">
        <f t="shared" si="0"/>
        <v>-1232831825</v>
      </c>
      <c r="F25" s="42">
        <v>888725000</v>
      </c>
      <c r="G25" s="43">
        <v>486669539</v>
      </c>
      <c r="H25" s="44">
        <f t="shared" si="1"/>
        <v>-402055461</v>
      </c>
      <c r="I25" s="44">
        <v>543879810</v>
      </c>
      <c r="J25" s="45">
        <f t="shared" si="2"/>
        <v>-61.765136067825196</v>
      </c>
      <c r="K25" s="46">
        <f t="shared" si="3"/>
        <v>-45.23958041013812</v>
      </c>
      <c r="L25" s="47">
        <f>IF($E$26=0,0,($E25/$E$26)*100)</f>
        <v>54.3702658692407</v>
      </c>
      <c r="M25" s="46">
        <f>IF($H$26=0,0,($H25/$H$26)*100)</f>
        <v>-19.67350856281487</v>
      </c>
      <c r="N25" s="19"/>
      <c r="O25" s="48"/>
    </row>
    <row r="26" spans="1:15" ht="16.5">
      <c r="A26" s="20"/>
      <c r="B26" s="49" t="s">
        <v>27</v>
      </c>
      <c r="C26" s="50">
        <v>10853491493</v>
      </c>
      <c r="D26" s="51">
        <v>8586017157</v>
      </c>
      <c r="E26" s="52">
        <f t="shared" si="0"/>
        <v>-2267474336</v>
      </c>
      <c r="F26" s="50">
        <v>7135073442</v>
      </c>
      <c r="G26" s="51">
        <v>9178712276</v>
      </c>
      <c r="H26" s="52">
        <f t="shared" si="1"/>
        <v>2043638834</v>
      </c>
      <c r="I26" s="52">
        <v>10099863403</v>
      </c>
      <c r="J26" s="64">
        <f t="shared" si="2"/>
        <v>-20.891658112621325</v>
      </c>
      <c r="K26" s="54">
        <f t="shared" si="3"/>
        <v>28.642155551900768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2433176892</v>
      </c>
      <c r="D28" s="43">
        <v>1849009813</v>
      </c>
      <c r="E28" s="44">
        <f t="shared" si="0"/>
        <v>-584167079</v>
      </c>
      <c r="F28" s="42">
        <v>1815599370</v>
      </c>
      <c r="G28" s="43">
        <v>1906979798</v>
      </c>
      <c r="H28" s="44">
        <f t="shared" si="1"/>
        <v>91380428</v>
      </c>
      <c r="I28" s="44">
        <v>2536555756</v>
      </c>
      <c r="J28" s="45">
        <f t="shared" si="2"/>
        <v>-24.008409783960747</v>
      </c>
      <c r="K28" s="46">
        <f t="shared" si="3"/>
        <v>5.033072246549634</v>
      </c>
      <c r="L28" s="47">
        <f aca="true" t="shared" si="6" ref="L28:L33">IF($E$33=0,0,($E28/$E$33)*100)</f>
        <v>36.547748620431335</v>
      </c>
      <c r="M28" s="46">
        <f aca="true" t="shared" si="7" ref="M28:M33">IF($H$33=0,0,($H28/$H$33)*100)</f>
        <v>5.069109205811619</v>
      </c>
      <c r="N28" s="19"/>
      <c r="O28" s="48"/>
    </row>
    <row r="29" spans="1:15" ht="13.5">
      <c r="A29" s="20"/>
      <c r="B29" s="41" t="s">
        <v>30</v>
      </c>
      <c r="C29" s="42">
        <v>1533388696</v>
      </c>
      <c r="D29" s="43">
        <v>2055995160</v>
      </c>
      <c r="E29" s="44">
        <f t="shared" si="0"/>
        <v>522606464</v>
      </c>
      <c r="F29" s="42">
        <v>1225050366</v>
      </c>
      <c r="G29" s="43">
        <v>1852682400</v>
      </c>
      <c r="H29" s="44">
        <f t="shared" si="1"/>
        <v>627632034</v>
      </c>
      <c r="I29" s="44">
        <v>1982371582</v>
      </c>
      <c r="J29" s="45">
        <f t="shared" si="2"/>
        <v>34.08179970044595</v>
      </c>
      <c r="K29" s="46">
        <f t="shared" si="3"/>
        <v>51.23316162496457</v>
      </c>
      <c r="L29" s="47">
        <f t="shared" si="6"/>
        <v>-32.69627878787825</v>
      </c>
      <c r="M29" s="46">
        <f t="shared" si="7"/>
        <v>34.81637579342123</v>
      </c>
      <c r="N29" s="19"/>
      <c r="O29" s="48"/>
    </row>
    <row r="30" spans="1:15" ht="13.5">
      <c r="A30" s="20"/>
      <c r="B30" s="41" t="s">
        <v>31</v>
      </c>
      <c r="C30" s="42">
        <v>869416390</v>
      </c>
      <c r="D30" s="43">
        <v>586388900</v>
      </c>
      <c r="E30" s="44">
        <f t="shared" si="0"/>
        <v>-283027490</v>
      </c>
      <c r="F30" s="42">
        <v>492637000</v>
      </c>
      <c r="G30" s="43">
        <v>602810000</v>
      </c>
      <c r="H30" s="44">
        <f t="shared" si="1"/>
        <v>110173000</v>
      </c>
      <c r="I30" s="44">
        <v>824546000</v>
      </c>
      <c r="J30" s="45">
        <f t="shared" si="2"/>
        <v>-32.55373297022845</v>
      </c>
      <c r="K30" s="46">
        <f t="shared" si="3"/>
        <v>22.363931251611227</v>
      </c>
      <c r="L30" s="47">
        <f t="shared" si="6"/>
        <v>17.707292877405788</v>
      </c>
      <c r="M30" s="46">
        <f t="shared" si="7"/>
        <v>6.111581886351894</v>
      </c>
      <c r="N30" s="19"/>
      <c r="O30" s="48"/>
    </row>
    <row r="31" spans="1:15" ht="25.5">
      <c r="A31" s="20"/>
      <c r="B31" s="87" t="s">
        <v>32</v>
      </c>
      <c r="C31" s="42">
        <v>2459564476</v>
      </c>
      <c r="D31" s="43">
        <v>1306066861</v>
      </c>
      <c r="E31" s="44">
        <f t="shared" si="0"/>
        <v>-1153497615</v>
      </c>
      <c r="F31" s="42">
        <v>1598727259</v>
      </c>
      <c r="G31" s="43">
        <v>2326001724</v>
      </c>
      <c r="H31" s="44">
        <f t="shared" si="1"/>
        <v>727274465</v>
      </c>
      <c r="I31" s="44">
        <v>1881833052</v>
      </c>
      <c r="J31" s="45">
        <f t="shared" si="2"/>
        <v>-46.89844995956105</v>
      </c>
      <c r="K31" s="98">
        <f t="shared" si="3"/>
        <v>45.49084034852251</v>
      </c>
      <c r="L31" s="99">
        <f t="shared" si="6"/>
        <v>72.16726580938855</v>
      </c>
      <c r="M31" s="98">
        <f t="shared" si="7"/>
        <v>40.34379972134975</v>
      </c>
      <c r="N31" s="19"/>
      <c r="O31" s="48"/>
    </row>
    <row r="32" spans="1:15" ht="13.5">
      <c r="A32" s="20"/>
      <c r="B32" s="41" t="s">
        <v>26</v>
      </c>
      <c r="C32" s="42">
        <v>3590478031</v>
      </c>
      <c r="D32" s="43">
        <v>3490196954</v>
      </c>
      <c r="E32" s="44">
        <f t="shared" si="0"/>
        <v>-100281077</v>
      </c>
      <c r="F32" s="42">
        <v>2244006244</v>
      </c>
      <c r="G32" s="43">
        <v>2490238354</v>
      </c>
      <c r="H32" s="44">
        <f t="shared" si="1"/>
        <v>246232110</v>
      </c>
      <c r="I32" s="44">
        <v>2994557013</v>
      </c>
      <c r="J32" s="45">
        <f t="shared" si="2"/>
        <v>-2.792972861389999</v>
      </c>
      <c r="K32" s="46">
        <f t="shared" si="3"/>
        <v>10.972879895426885</v>
      </c>
      <c r="L32" s="47">
        <f t="shared" si="6"/>
        <v>6.273971480652572</v>
      </c>
      <c r="M32" s="46">
        <f t="shared" si="7"/>
        <v>13.659133393065517</v>
      </c>
      <c r="N32" s="19"/>
      <c r="O32" s="48"/>
    </row>
    <row r="33" spans="1:15" ht="17.25" thickBot="1">
      <c r="A33" s="20"/>
      <c r="B33" s="88" t="s">
        <v>33</v>
      </c>
      <c r="C33" s="89">
        <v>10886024485</v>
      </c>
      <c r="D33" s="90">
        <v>9287657688</v>
      </c>
      <c r="E33" s="91">
        <f t="shared" si="0"/>
        <v>-1598366797</v>
      </c>
      <c r="F33" s="89">
        <v>7376020239</v>
      </c>
      <c r="G33" s="90">
        <v>9178712276</v>
      </c>
      <c r="H33" s="91">
        <f t="shared" si="1"/>
        <v>1802692037</v>
      </c>
      <c r="I33" s="91">
        <v>10219863403</v>
      </c>
      <c r="J33" s="92">
        <f t="shared" si="2"/>
        <v>-14.682741153140075</v>
      </c>
      <c r="K33" s="93">
        <f t="shared" si="3"/>
        <v>24.439900903043064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9.140625" style="15" customWidth="1"/>
    <col min="3" max="9" width="9.7109375" style="15" customWidth="1"/>
    <col min="10" max="12" width="5.7109375" style="15" customWidth="1"/>
    <col min="13" max="13" width="6.4218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41.2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7794699990</v>
      </c>
      <c r="D8" s="43">
        <v>6224958635</v>
      </c>
      <c r="E8" s="44">
        <f>$D8-$C8</f>
        <v>-1569741355</v>
      </c>
      <c r="F8" s="42">
        <v>8644737862</v>
      </c>
      <c r="G8" s="43">
        <v>6645488722</v>
      </c>
      <c r="H8" s="44">
        <f>$G8-$F8</f>
        <v>-1999249140</v>
      </c>
      <c r="I8" s="44">
        <v>7171212431</v>
      </c>
      <c r="J8" s="45">
        <f>IF($C8=0,0,($E8/$C8)*100)</f>
        <v>-20.138573094716374</v>
      </c>
      <c r="K8" s="46">
        <f>IF($F8=0,0,($H8/$F8)*100)</f>
        <v>-23.126775755551535</v>
      </c>
      <c r="L8" s="47">
        <f>IF($E$11=0,0,($E8/$E$11)*100)</f>
        <v>-58.568000213965874</v>
      </c>
      <c r="M8" s="46">
        <f>IF($H$11=0,0,($H8/$H$11)*100)</f>
        <v>-57.943327048012584</v>
      </c>
      <c r="N8" s="19"/>
      <c r="O8" s="48"/>
    </row>
    <row r="9" spans="1:15" ht="13.5">
      <c r="A9" s="17"/>
      <c r="B9" s="41" t="s">
        <v>12</v>
      </c>
      <c r="C9" s="42">
        <v>14590465812</v>
      </c>
      <c r="D9" s="43">
        <v>15687250722</v>
      </c>
      <c r="E9" s="44">
        <f>$D9-$C9</f>
        <v>1096784910</v>
      </c>
      <c r="F9" s="42">
        <v>16328846737</v>
      </c>
      <c r="G9" s="43">
        <v>18609367956</v>
      </c>
      <c r="H9" s="44">
        <f>$G9-$F9</f>
        <v>2280521219</v>
      </c>
      <c r="I9" s="44">
        <v>22179514805</v>
      </c>
      <c r="J9" s="45">
        <f>IF($C9=0,0,($E9/$C9)*100)</f>
        <v>7.517134299426847</v>
      </c>
      <c r="K9" s="46">
        <f>IF($F9=0,0,($H9/$F9)*100)</f>
        <v>13.966211182768356</v>
      </c>
      <c r="L9" s="47">
        <f>IF($E$11=0,0,($E9/$E$11)*100)</f>
        <v>40.92170894201519</v>
      </c>
      <c r="M9" s="46">
        <f>IF($H$11=0,0,($H9/$H$11)*100)</f>
        <v>66.0953075775485</v>
      </c>
      <c r="N9" s="19"/>
      <c r="O9" s="48"/>
    </row>
    <row r="10" spans="1:15" ht="13.5">
      <c r="A10" s="17"/>
      <c r="B10" s="41" t="s">
        <v>13</v>
      </c>
      <c r="C10" s="42">
        <v>11757043978</v>
      </c>
      <c r="D10" s="43">
        <v>14910203519</v>
      </c>
      <c r="E10" s="44">
        <f>$D10-$C10</f>
        <v>3153159541</v>
      </c>
      <c r="F10" s="42">
        <v>11969417021</v>
      </c>
      <c r="G10" s="43">
        <v>15138497626</v>
      </c>
      <c r="H10" s="44">
        <f>$G10-$F10</f>
        <v>3169080605</v>
      </c>
      <c r="I10" s="44">
        <v>16641581352</v>
      </c>
      <c r="J10" s="45">
        <f>IF($C10=0,0,($E10/$C10)*100)</f>
        <v>26.819322500623887</v>
      </c>
      <c r="K10" s="46">
        <f>IF($F10=0,0,($H10/$F10)*100)</f>
        <v>26.476482517401966</v>
      </c>
      <c r="L10" s="47">
        <f>IF($E$11=0,0,($E10/$E$11)*100)</f>
        <v>117.64629127195067</v>
      </c>
      <c r="M10" s="46">
        <f>IF($H$11=0,0,($H10/$H$11)*100)</f>
        <v>91.84801947046408</v>
      </c>
      <c r="N10" s="19"/>
      <c r="O10" s="48"/>
    </row>
    <row r="11" spans="1:15" ht="16.5">
      <c r="A11" s="20"/>
      <c r="B11" s="49" t="s">
        <v>14</v>
      </c>
      <c r="C11" s="50">
        <v>34142209780</v>
      </c>
      <c r="D11" s="51">
        <v>36822412876</v>
      </c>
      <c r="E11" s="52">
        <f>$D11-$C11</f>
        <v>2680203096</v>
      </c>
      <c r="F11" s="50">
        <v>36943001620</v>
      </c>
      <c r="G11" s="51">
        <v>40393354304</v>
      </c>
      <c r="H11" s="52">
        <f>$G11-$F11</f>
        <v>3450352684</v>
      </c>
      <c r="I11" s="52">
        <v>45992308588</v>
      </c>
      <c r="J11" s="53">
        <f>IF($C11=0,0,($E11/$C11)*100)</f>
        <v>7.850116068263464</v>
      </c>
      <c r="K11" s="54">
        <f>IF($F11=0,0,($H11/$F11)*100)</f>
        <v>9.3396652483486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8476392501</v>
      </c>
      <c r="D13" s="43">
        <v>8918730065</v>
      </c>
      <c r="E13" s="44">
        <f aca="true" t="shared" si="0" ref="E13:E19">$D13-$C13</f>
        <v>442337564</v>
      </c>
      <c r="F13" s="42">
        <v>9237896620</v>
      </c>
      <c r="G13" s="43">
        <v>9482559497</v>
      </c>
      <c r="H13" s="44">
        <f aca="true" t="shared" si="1" ref="H13:H19">$G13-$F13</f>
        <v>244662877</v>
      </c>
      <c r="I13" s="44">
        <v>10363938241</v>
      </c>
      <c r="J13" s="45">
        <f aca="true" t="shared" si="2" ref="J13:J18">IF($C13=0,0,($E13/$C13)*100)</f>
        <v>5.218464859287903</v>
      </c>
      <c r="K13" s="46">
        <f aca="true" t="shared" si="3" ref="K13:K18">IF($F13=0,0,($H13/$F13)*100)</f>
        <v>2.648469527904286</v>
      </c>
      <c r="L13" s="47">
        <f aca="true" t="shared" si="4" ref="L13:L18">IF($E$18=0,0,($E13/$E$18)*100)</f>
        <v>15.149646192712968</v>
      </c>
      <c r="M13" s="46">
        <f aca="true" t="shared" si="5" ref="M13:M18">IF($H$18=0,0,($H13/$H$18)*100)</f>
        <v>7.401118556257953</v>
      </c>
      <c r="N13" s="19"/>
      <c r="O13" s="48"/>
    </row>
    <row r="14" spans="1:15" ht="13.5">
      <c r="A14" s="17"/>
      <c r="B14" s="41" t="s">
        <v>17</v>
      </c>
      <c r="C14" s="42">
        <v>515017402</v>
      </c>
      <c r="D14" s="43">
        <v>741819547</v>
      </c>
      <c r="E14" s="44">
        <f t="shared" si="0"/>
        <v>226802145</v>
      </c>
      <c r="F14" s="42">
        <v>531908928</v>
      </c>
      <c r="G14" s="43">
        <v>876512393</v>
      </c>
      <c r="H14" s="44">
        <f t="shared" si="1"/>
        <v>344603465</v>
      </c>
      <c r="I14" s="44">
        <v>899664832</v>
      </c>
      <c r="J14" s="45">
        <f t="shared" si="2"/>
        <v>44.037763407458606</v>
      </c>
      <c r="K14" s="46">
        <f t="shared" si="3"/>
        <v>64.78617802030952</v>
      </c>
      <c r="L14" s="47">
        <f t="shared" si="4"/>
        <v>7.76776048913265</v>
      </c>
      <c r="M14" s="46">
        <f t="shared" si="5"/>
        <v>10.424348518399414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7953267011</v>
      </c>
      <c r="D16" s="43">
        <v>8693890250</v>
      </c>
      <c r="E16" s="44">
        <f t="shared" si="0"/>
        <v>740623239</v>
      </c>
      <c r="F16" s="42">
        <v>9079718061</v>
      </c>
      <c r="G16" s="43">
        <v>10838915685</v>
      </c>
      <c r="H16" s="44">
        <f t="shared" si="1"/>
        <v>1759197624</v>
      </c>
      <c r="I16" s="44">
        <v>13664523720</v>
      </c>
      <c r="J16" s="45">
        <f t="shared" si="2"/>
        <v>9.3121887895334</v>
      </c>
      <c r="K16" s="46">
        <f t="shared" si="3"/>
        <v>19.37502477699456</v>
      </c>
      <c r="L16" s="47">
        <f t="shared" si="4"/>
        <v>25.36565045818966</v>
      </c>
      <c r="M16" s="46">
        <f t="shared" si="5"/>
        <v>53.21620647463939</v>
      </c>
      <c r="N16" s="19"/>
      <c r="O16" s="48"/>
    </row>
    <row r="17" spans="1:15" ht="13.5">
      <c r="A17" s="17"/>
      <c r="B17" s="41" t="s">
        <v>19</v>
      </c>
      <c r="C17" s="42">
        <v>13935508653</v>
      </c>
      <c r="D17" s="43">
        <v>15445533787</v>
      </c>
      <c r="E17" s="44">
        <f t="shared" si="0"/>
        <v>1510025134</v>
      </c>
      <c r="F17" s="42">
        <v>15009430488</v>
      </c>
      <c r="G17" s="43">
        <v>15966721931</v>
      </c>
      <c r="H17" s="44">
        <f t="shared" si="1"/>
        <v>957291443</v>
      </c>
      <c r="I17" s="44">
        <v>17003492736</v>
      </c>
      <c r="J17" s="63">
        <f t="shared" si="2"/>
        <v>10.835809238114361</v>
      </c>
      <c r="K17" s="46">
        <f t="shared" si="3"/>
        <v>6.377933151863104</v>
      </c>
      <c r="L17" s="47">
        <f t="shared" si="4"/>
        <v>51.71694285996472</v>
      </c>
      <c r="M17" s="46">
        <f t="shared" si="5"/>
        <v>28.958326450703236</v>
      </c>
      <c r="N17" s="19"/>
      <c r="O17" s="48"/>
    </row>
    <row r="18" spans="1:15" ht="16.5">
      <c r="A18" s="17"/>
      <c r="B18" s="49" t="s">
        <v>20</v>
      </c>
      <c r="C18" s="50">
        <v>30880185567</v>
      </c>
      <c r="D18" s="51">
        <v>33799973649</v>
      </c>
      <c r="E18" s="52">
        <f t="shared" si="0"/>
        <v>2919788082</v>
      </c>
      <c r="F18" s="50">
        <v>33858954097</v>
      </c>
      <c r="G18" s="51">
        <v>37164709506</v>
      </c>
      <c r="H18" s="52">
        <f t="shared" si="1"/>
        <v>3305755409</v>
      </c>
      <c r="I18" s="52">
        <v>41931619529</v>
      </c>
      <c r="J18" s="64">
        <f t="shared" si="2"/>
        <v>9.455215467099464</v>
      </c>
      <c r="K18" s="54">
        <f t="shared" si="3"/>
        <v>9.763312237966911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3262024213</v>
      </c>
      <c r="D19" s="68">
        <v>3022439227</v>
      </c>
      <c r="E19" s="69">
        <f t="shared" si="0"/>
        <v>-239584986</v>
      </c>
      <c r="F19" s="70">
        <v>3084047523</v>
      </c>
      <c r="G19" s="71">
        <v>3228644798</v>
      </c>
      <c r="H19" s="72">
        <f t="shared" si="1"/>
        <v>144597275</v>
      </c>
      <c r="I19" s="72">
        <v>4060689059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277742979</v>
      </c>
      <c r="D22" s="43">
        <v>597324842</v>
      </c>
      <c r="E22" s="44">
        <f>$D22-$C22</f>
        <v>319581863</v>
      </c>
      <c r="F22" s="42">
        <v>280824020</v>
      </c>
      <c r="G22" s="43">
        <v>409605207</v>
      </c>
      <c r="H22" s="44">
        <f>$G22-$F22</f>
        <v>128781187</v>
      </c>
      <c r="I22" s="44">
        <v>528990190</v>
      </c>
      <c r="J22" s="45">
        <f>IF($C22=0,0,($E22/$C22)*100)</f>
        <v>115.06388537727896</v>
      </c>
      <c r="K22" s="46">
        <f>IF($F22=0,0,($H22/$F22)*100)</f>
        <v>45.85832330154664</v>
      </c>
      <c r="L22" s="47">
        <f>IF($E$26=0,0,($E22/$E$26)*100)</f>
        <v>17.225117721388862</v>
      </c>
      <c r="M22" s="46">
        <f>IF($H$26=0,0,($H22/$H$26)*100)</f>
        <v>44.71728112047543</v>
      </c>
      <c r="N22" s="19"/>
      <c r="O22" s="48"/>
    </row>
    <row r="23" spans="1:15" ht="13.5">
      <c r="A23" s="20"/>
      <c r="B23" s="41" t="s">
        <v>24</v>
      </c>
      <c r="C23" s="42">
        <v>2974964911</v>
      </c>
      <c r="D23" s="43">
        <v>3169383527</v>
      </c>
      <c r="E23" s="44">
        <f>$D23-$C23</f>
        <v>194418616</v>
      </c>
      <c r="F23" s="42">
        <v>3197411505</v>
      </c>
      <c r="G23" s="43">
        <v>3227741295</v>
      </c>
      <c r="H23" s="44">
        <f>$G23-$F23</f>
        <v>30329790</v>
      </c>
      <c r="I23" s="44">
        <v>2857560259</v>
      </c>
      <c r="J23" s="45">
        <f>IF($C23=0,0,($E23/$C23)*100)</f>
        <v>6.535156609112692</v>
      </c>
      <c r="K23" s="46">
        <f>IF($F23=0,0,($H23/$F23)*100)</f>
        <v>0.9485732428425724</v>
      </c>
      <c r="L23" s="47">
        <f>IF($E$26=0,0,($E23/$E$26)*100)</f>
        <v>10.47895370654841</v>
      </c>
      <c r="M23" s="46">
        <f>IF($H$26=0,0,($H23/$H$26)*100)</f>
        <v>10.531551831052655</v>
      </c>
      <c r="N23" s="19"/>
      <c r="O23" s="48"/>
    </row>
    <row r="24" spans="1:15" ht="13.5">
      <c r="A24" s="20"/>
      <c r="B24" s="41" t="s">
        <v>25</v>
      </c>
      <c r="C24" s="42">
        <v>4296364472</v>
      </c>
      <c r="D24" s="43">
        <v>5608282130</v>
      </c>
      <c r="E24" s="44">
        <f>$D24-$C24</f>
        <v>1311917658</v>
      </c>
      <c r="F24" s="42">
        <v>4326151913</v>
      </c>
      <c r="G24" s="43">
        <v>4459568172</v>
      </c>
      <c r="H24" s="44">
        <f>$G24-$F24</f>
        <v>133416259</v>
      </c>
      <c r="I24" s="44">
        <v>4954711571</v>
      </c>
      <c r="J24" s="45">
        <f>IF($C24=0,0,($E24/$C24)*100)</f>
        <v>30.53552990091852</v>
      </c>
      <c r="K24" s="46">
        <f>IF($F24=0,0,($H24/$F24)*100)</f>
        <v>3.083947620958173</v>
      </c>
      <c r="L24" s="47">
        <f>IF($E$26=0,0,($E24/$E$26)*100)</f>
        <v>70.71094675926203</v>
      </c>
      <c r="M24" s="46">
        <f>IF($H$26=0,0,($H24/$H$26)*100)</f>
        <v>46.32673839032995</v>
      </c>
      <c r="N24" s="19"/>
      <c r="O24" s="48"/>
    </row>
    <row r="25" spans="1:15" ht="13.5">
      <c r="A25" s="20"/>
      <c r="B25" s="41" t="s">
        <v>26</v>
      </c>
      <c r="C25" s="42">
        <v>301281911</v>
      </c>
      <c r="D25" s="43">
        <v>330688470</v>
      </c>
      <c r="E25" s="44">
        <f>$D25-$C25</f>
        <v>29406559</v>
      </c>
      <c r="F25" s="42">
        <v>265223507</v>
      </c>
      <c r="G25" s="43">
        <v>260686023</v>
      </c>
      <c r="H25" s="44">
        <f>$G25-$F25</f>
        <v>-4537484</v>
      </c>
      <c r="I25" s="44">
        <v>253269666</v>
      </c>
      <c r="J25" s="45">
        <f>IF($C25=0,0,($E25/$C25)*100)</f>
        <v>9.760479446773026</v>
      </c>
      <c r="K25" s="46">
        <f>IF($F25=0,0,($H25/$F25)*100)</f>
        <v>-1.710815172955239</v>
      </c>
      <c r="L25" s="47">
        <f>IF($E$26=0,0,($E25/$E$26)*100)</f>
        <v>1.5849818128007065</v>
      </c>
      <c r="M25" s="46">
        <f>IF($H$26=0,0,($H25/$H$26)*100)</f>
        <v>-1.5755713418580255</v>
      </c>
      <c r="N25" s="19"/>
      <c r="O25" s="48"/>
    </row>
    <row r="26" spans="1:15" ht="16.5">
      <c r="A26" s="20"/>
      <c r="B26" s="49" t="s">
        <v>27</v>
      </c>
      <c r="C26" s="50">
        <v>7850354273</v>
      </c>
      <c r="D26" s="51">
        <v>9705678969</v>
      </c>
      <c r="E26" s="52">
        <f>$D26-$C26</f>
        <v>1855324696</v>
      </c>
      <c r="F26" s="50">
        <v>8069610945</v>
      </c>
      <c r="G26" s="51">
        <v>8357600697</v>
      </c>
      <c r="H26" s="52">
        <f>$G26-$F26</f>
        <v>287989752</v>
      </c>
      <c r="I26" s="52">
        <v>8594531686</v>
      </c>
      <c r="J26" s="64">
        <f>IF($C26=0,0,($E26/$C26)*100)</f>
        <v>23.63364290935358</v>
      </c>
      <c r="K26" s="54">
        <f>IF($F26=0,0,($H26/$F26)*100)</f>
        <v>3.5688182982159864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2615548074</v>
      </c>
      <c r="D28" s="43">
        <v>3317850079</v>
      </c>
      <c r="E28" s="44">
        <f aca="true" t="shared" si="6" ref="E28:E33">$D28-$C28</f>
        <v>702302005</v>
      </c>
      <c r="F28" s="42">
        <v>2396012875</v>
      </c>
      <c r="G28" s="43">
        <v>3237446588</v>
      </c>
      <c r="H28" s="44">
        <f aca="true" t="shared" si="7" ref="H28:H33">$G28-$F28</f>
        <v>841433713</v>
      </c>
      <c r="I28" s="44">
        <v>3300219833</v>
      </c>
      <c r="J28" s="45">
        <f aca="true" t="shared" si="8" ref="J28:J33">IF($C28=0,0,($E28/$C28)*100)</f>
        <v>26.851045560250714</v>
      </c>
      <c r="K28" s="46">
        <f aca="true" t="shared" si="9" ref="K28:K33">IF($F28=0,0,($H28/$F28)*100)</f>
        <v>35.11807978076912</v>
      </c>
      <c r="L28" s="47">
        <f aca="true" t="shared" si="10" ref="L28:L33">IF($E$33=0,0,($E28/$E$33)*100)</f>
        <v>37.46755519977704</v>
      </c>
      <c r="M28" s="46">
        <f aca="true" t="shared" si="11" ref="M28:M33">IF($H$33=0,0,($H28/$H$33)*100)</f>
        <v>173.95487646583103</v>
      </c>
      <c r="N28" s="19"/>
      <c r="O28" s="48"/>
    </row>
    <row r="29" spans="1:15" ht="13.5">
      <c r="A29" s="20"/>
      <c r="B29" s="41" t="s">
        <v>30</v>
      </c>
      <c r="C29" s="42">
        <v>1064563345</v>
      </c>
      <c r="D29" s="43">
        <v>1191368050</v>
      </c>
      <c r="E29" s="44">
        <f t="shared" si="6"/>
        <v>126804705</v>
      </c>
      <c r="F29" s="42">
        <v>1098107567</v>
      </c>
      <c r="G29" s="43">
        <v>1170936000</v>
      </c>
      <c r="H29" s="44">
        <f t="shared" si="7"/>
        <v>72828433</v>
      </c>
      <c r="I29" s="44">
        <v>1062157000</v>
      </c>
      <c r="J29" s="45">
        <f t="shared" si="8"/>
        <v>11.91142881215772</v>
      </c>
      <c r="K29" s="46">
        <f t="shared" si="9"/>
        <v>6.632176590765629</v>
      </c>
      <c r="L29" s="47">
        <f t="shared" si="10"/>
        <v>6.764984650982085</v>
      </c>
      <c r="M29" s="46">
        <f t="shared" si="11"/>
        <v>15.056279383608501</v>
      </c>
      <c r="N29" s="19"/>
      <c r="O29" s="48"/>
    </row>
    <row r="30" spans="1:15" ht="13.5">
      <c r="A30" s="20"/>
      <c r="B30" s="41" t="s">
        <v>31</v>
      </c>
      <c r="C30" s="42">
        <v>1159494979</v>
      </c>
      <c r="D30" s="43">
        <v>1482290108</v>
      </c>
      <c r="E30" s="44">
        <f t="shared" si="6"/>
        <v>322795129</v>
      </c>
      <c r="F30" s="42">
        <v>1121884924</v>
      </c>
      <c r="G30" s="43">
        <v>1470732650</v>
      </c>
      <c r="H30" s="44">
        <f t="shared" si="7"/>
        <v>348847726</v>
      </c>
      <c r="I30" s="44">
        <v>1597647000</v>
      </c>
      <c r="J30" s="45">
        <f t="shared" si="8"/>
        <v>27.839286486466104</v>
      </c>
      <c r="K30" s="46">
        <f t="shared" si="9"/>
        <v>31.094786866036895</v>
      </c>
      <c r="L30" s="47">
        <f t="shared" si="10"/>
        <v>17.221002115787282</v>
      </c>
      <c r="M30" s="46">
        <f t="shared" si="11"/>
        <v>72.1194814804337</v>
      </c>
      <c r="N30" s="19"/>
      <c r="O30" s="48"/>
    </row>
    <row r="31" spans="1:15" ht="25.5">
      <c r="A31" s="20"/>
      <c r="B31" s="87" t="s">
        <v>32</v>
      </c>
      <c r="C31" s="42">
        <v>1228483047</v>
      </c>
      <c r="D31" s="43">
        <v>1682586744</v>
      </c>
      <c r="E31" s="44">
        <f t="shared" si="6"/>
        <v>454103697</v>
      </c>
      <c r="F31" s="42">
        <v>1931463903</v>
      </c>
      <c r="G31" s="43">
        <v>1303903129</v>
      </c>
      <c r="H31" s="44">
        <f t="shared" si="7"/>
        <v>-627560774</v>
      </c>
      <c r="I31" s="44">
        <v>1348835888</v>
      </c>
      <c r="J31" s="45">
        <f t="shared" si="8"/>
        <v>36.96458800216556</v>
      </c>
      <c r="K31" s="98">
        <f t="shared" si="9"/>
        <v>-32.49145754291634</v>
      </c>
      <c r="L31" s="99">
        <f t="shared" si="10"/>
        <v>24.226266211172682</v>
      </c>
      <c r="M31" s="98">
        <f t="shared" si="11"/>
        <v>-129.73958046766697</v>
      </c>
      <c r="N31" s="19"/>
      <c r="O31" s="48"/>
    </row>
    <row r="32" spans="1:15" ht="13.5">
      <c r="A32" s="20"/>
      <c r="B32" s="41" t="s">
        <v>26</v>
      </c>
      <c r="C32" s="42">
        <v>2181449738</v>
      </c>
      <c r="D32" s="43">
        <v>2449871293</v>
      </c>
      <c r="E32" s="44">
        <f t="shared" si="6"/>
        <v>268421555</v>
      </c>
      <c r="F32" s="42">
        <v>1875781193</v>
      </c>
      <c r="G32" s="43">
        <v>1723940129</v>
      </c>
      <c r="H32" s="44">
        <f t="shared" si="7"/>
        <v>-151841064</v>
      </c>
      <c r="I32" s="44">
        <v>1625476687</v>
      </c>
      <c r="J32" s="45">
        <f t="shared" si="8"/>
        <v>12.304732505370243</v>
      </c>
      <c r="K32" s="46">
        <f t="shared" si="9"/>
        <v>-8.094817485463508</v>
      </c>
      <c r="L32" s="47">
        <f t="shared" si="10"/>
        <v>14.320191822280911</v>
      </c>
      <c r="M32" s="46">
        <f t="shared" si="11"/>
        <v>-31.391056862206263</v>
      </c>
      <c r="N32" s="19"/>
      <c r="O32" s="48"/>
    </row>
    <row r="33" spans="1:15" ht="17.25" thickBot="1">
      <c r="A33" s="20"/>
      <c r="B33" s="88" t="s">
        <v>33</v>
      </c>
      <c r="C33" s="89">
        <v>8249539183</v>
      </c>
      <c r="D33" s="90">
        <v>10123966274</v>
      </c>
      <c r="E33" s="91">
        <f t="shared" si="6"/>
        <v>1874427091</v>
      </c>
      <c r="F33" s="89">
        <v>8423250462</v>
      </c>
      <c r="G33" s="90">
        <v>8906958496</v>
      </c>
      <c r="H33" s="91">
        <f t="shared" si="7"/>
        <v>483708034</v>
      </c>
      <c r="I33" s="91">
        <v>8934336408</v>
      </c>
      <c r="J33" s="92">
        <f t="shared" si="8"/>
        <v>22.721597527079712</v>
      </c>
      <c r="K33" s="93">
        <f t="shared" si="9"/>
        <v>5.742534146196447</v>
      </c>
      <c r="L33" s="94">
        <f t="shared" si="10"/>
        <v>100</v>
      </c>
      <c r="M33" s="93">
        <f t="shared" si="11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6:N36"/>
    <mergeCell ref="B37:N37"/>
    <mergeCell ref="B38:N38"/>
    <mergeCell ref="C5:E5"/>
    <mergeCell ref="F5:H5"/>
    <mergeCell ref="J5:K5"/>
    <mergeCell ref="L5:M5"/>
    <mergeCell ref="B34:N34"/>
    <mergeCell ref="B35:N3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9.421875" style="15" customWidth="1"/>
    <col min="3" max="9" width="9.7109375" style="15" customWidth="1"/>
    <col min="10" max="11" width="6.7109375" style="15" bestFit="1" customWidth="1"/>
    <col min="12" max="13" width="5.71093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2.75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9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444731197</v>
      </c>
      <c r="D8" s="43">
        <v>570986101</v>
      </c>
      <c r="E8" s="44">
        <f>$D8-$C8</f>
        <v>126254904</v>
      </c>
      <c r="F8" s="42">
        <v>465696106</v>
      </c>
      <c r="G8" s="43">
        <v>613493387</v>
      </c>
      <c r="H8" s="44">
        <f>$G8-$F8</f>
        <v>147797281</v>
      </c>
      <c r="I8" s="44">
        <v>657877736</v>
      </c>
      <c r="J8" s="45">
        <f>IF($C8=0,0,($E8/$C8)*100)</f>
        <v>28.3890369849633</v>
      </c>
      <c r="K8" s="46">
        <f>IF($F8=0,0,($H8/$F8)*100)</f>
        <v>31.736851370623224</v>
      </c>
      <c r="L8" s="47">
        <f>IF($E$11=0,0,($E8/$E$11)*100)</f>
        <v>5.275698881456968</v>
      </c>
      <c r="M8" s="46">
        <f>IF($H$11=0,0,($H8/$H$11)*100)</f>
        <v>5.669521782698427</v>
      </c>
      <c r="N8" s="19"/>
      <c r="O8" s="48"/>
    </row>
    <row r="9" spans="1:15" ht="13.5">
      <c r="A9" s="17"/>
      <c r="B9" s="41" t="s">
        <v>12</v>
      </c>
      <c r="C9" s="42">
        <v>1451853295</v>
      </c>
      <c r="D9" s="43">
        <v>2056306571</v>
      </c>
      <c r="E9" s="44">
        <f>$D9-$C9</f>
        <v>604453276</v>
      </c>
      <c r="F9" s="42">
        <v>1568127425</v>
      </c>
      <c r="G9" s="43">
        <v>2203182520</v>
      </c>
      <c r="H9" s="44">
        <f>$G9-$F9</f>
        <v>635055095</v>
      </c>
      <c r="I9" s="44">
        <v>2411203875</v>
      </c>
      <c r="J9" s="45">
        <f>IF($C9=0,0,($E9/$C9)*100)</f>
        <v>41.63321997350979</v>
      </c>
      <c r="K9" s="46">
        <f>IF($F9=0,0,($H9/$F9)*100)</f>
        <v>40.49767160981831</v>
      </c>
      <c r="L9" s="47">
        <f>IF($E$11=0,0,($E9/$E$11)*100)</f>
        <v>25.257739470351186</v>
      </c>
      <c r="M9" s="46">
        <f>IF($H$11=0,0,($H9/$H$11)*100)</f>
        <v>24.360791145515858</v>
      </c>
      <c r="N9" s="19"/>
      <c r="O9" s="48"/>
    </row>
    <row r="10" spans="1:15" ht="13.5">
      <c r="A10" s="17"/>
      <c r="B10" s="41" t="s">
        <v>13</v>
      </c>
      <c r="C10" s="42">
        <v>4291314262</v>
      </c>
      <c r="D10" s="43">
        <v>5953746912</v>
      </c>
      <c r="E10" s="44">
        <f aca="true" t="shared" si="0" ref="E10:E33">$D10-$C10</f>
        <v>1662432650</v>
      </c>
      <c r="F10" s="42">
        <v>4489549541</v>
      </c>
      <c r="G10" s="43">
        <v>6313571019</v>
      </c>
      <c r="H10" s="44">
        <f aca="true" t="shared" si="1" ref="H10:H33">$G10-$F10</f>
        <v>1824021478</v>
      </c>
      <c r="I10" s="44">
        <v>6961158213</v>
      </c>
      <c r="J10" s="45">
        <f aca="true" t="shared" si="2" ref="J10:J33">IF($C10=0,0,($E10/$C10)*100)</f>
        <v>38.73947579931399</v>
      </c>
      <c r="K10" s="46">
        <f aca="true" t="shared" si="3" ref="K10:K33">IF($F10=0,0,($H10/$F10)*100)</f>
        <v>40.62816238783988</v>
      </c>
      <c r="L10" s="47">
        <f>IF($E$11=0,0,($E10/$E$11)*100)</f>
        <v>69.46656164819186</v>
      </c>
      <c r="M10" s="46">
        <f>IF($H$11=0,0,($H10/$H$11)*100)</f>
        <v>69.96968707178571</v>
      </c>
      <c r="N10" s="19"/>
      <c r="O10" s="48"/>
    </row>
    <row r="11" spans="1:15" ht="16.5">
      <c r="A11" s="20"/>
      <c r="B11" s="49" t="s">
        <v>14</v>
      </c>
      <c r="C11" s="50">
        <v>6187898754</v>
      </c>
      <c r="D11" s="51">
        <v>8581039584</v>
      </c>
      <c r="E11" s="52">
        <f t="shared" si="0"/>
        <v>2393140830</v>
      </c>
      <c r="F11" s="50">
        <v>6523373072</v>
      </c>
      <c r="G11" s="51">
        <v>9130246926</v>
      </c>
      <c r="H11" s="52">
        <f t="shared" si="1"/>
        <v>2606873854</v>
      </c>
      <c r="I11" s="52">
        <v>10030239824</v>
      </c>
      <c r="J11" s="53">
        <f t="shared" si="2"/>
        <v>38.67453113147688</v>
      </c>
      <c r="K11" s="54">
        <f t="shared" si="3"/>
        <v>39.9620537600306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1528605843</v>
      </c>
      <c r="D13" s="43">
        <v>2521348140</v>
      </c>
      <c r="E13" s="44">
        <f t="shared" si="0"/>
        <v>992742297</v>
      </c>
      <c r="F13" s="42">
        <v>1544905241</v>
      </c>
      <c r="G13" s="43">
        <v>2690444876</v>
      </c>
      <c r="H13" s="44">
        <f t="shared" si="1"/>
        <v>1145539635</v>
      </c>
      <c r="I13" s="44">
        <v>2875161792</v>
      </c>
      <c r="J13" s="45">
        <f t="shared" si="2"/>
        <v>64.94429558450929</v>
      </c>
      <c r="K13" s="46">
        <f t="shared" si="3"/>
        <v>74.14950798267115</v>
      </c>
      <c r="L13" s="47">
        <f aca="true" t="shared" si="4" ref="L13:L18">IF($E$18=0,0,($E13/$E$18)*100)</f>
        <v>-1.7573856518503648</v>
      </c>
      <c r="M13" s="46">
        <f aca="true" t="shared" si="5" ref="M13:M18">IF($H$18=0,0,($H13/$H$18)*100)</f>
        <v>39.23177157700615</v>
      </c>
      <c r="N13" s="19"/>
      <c r="O13" s="48"/>
    </row>
    <row r="14" spans="1:15" ht="13.5">
      <c r="A14" s="17"/>
      <c r="B14" s="41" t="s">
        <v>17</v>
      </c>
      <c r="C14" s="42">
        <v>84201218</v>
      </c>
      <c r="D14" s="43">
        <v>148152511</v>
      </c>
      <c r="E14" s="44">
        <f t="shared" si="0"/>
        <v>63951293</v>
      </c>
      <c r="F14" s="42">
        <v>89086583</v>
      </c>
      <c r="G14" s="43">
        <v>144969863</v>
      </c>
      <c r="H14" s="44">
        <f t="shared" si="1"/>
        <v>55883280</v>
      </c>
      <c r="I14" s="44">
        <v>154012134</v>
      </c>
      <c r="J14" s="45">
        <f t="shared" si="2"/>
        <v>75.95055572711549</v>
      </c>
      <c r="K14" s="46">
        <f t="shared" si="3"/>
        <v>62.72917662584499</v>
      </c>
      <c r="L14" s="47">
        <f t="shared" si="4"/>
        <v>-0.11320872000226528</v>
      </c>
      <c r="M14" s="46">
        <f t="shared" si="5"/>
        <v>1.9138578962690156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746632293</v>
      </c>
      <c r="D16" s="43">
        <v>1160849758</v>
      </c>
      <c r="E16" s="44">
        <f t="shared" si="0"/>
        <v>414217465</v>
      </c>
      <c r="F16" s="42">
        <v>813724880</v>
      </c>
      <c r="G16" s="43">
        <v>1296330435</v>
      </c>
      <c r="H16" s="44">
        <f t="shared" si="1"/>
        <v>482605555</v>
      </c>
      <c r="I16" s="44">
        <v>1429992435</v>
      </c>
      <c r="J16" s="45">
        <f t="shared" si="2"/>
        <v>55.47810734728025</v>
      </c>
      <c r="K16" s="46">
        <f t="shared" si="3"/>
        <v>59.30819701617087</v>
      </c>
      <c r="L16" s="47">
        <f t="shared" si="4"/>
        <v>-0.7332616248311526</v>
      </c>
      <c r="M16" s="46">
        <f t="shared" si="5"/>
        <v>16.527992849024624</v>
      </c>
      <c r="N16" s="19"/>
      <c r="O16" s="48"/>
    </row>
    <row r="17" spans="1:15" ht="13.5">
      <c r="A17" s="17"/>
      <c r="B17" s="41" t="s">
        <v>19</v>
      </c>
      <c r="C17" s="42">
        <v>61374726842</v>
      </c>
      <c r="D17" s="43">
        <v>3414092205</v>
      </c>
      <c r="E17" s="44">
        <f t="shared" si="0"/>
        <v>-57960634637</v>
      </c>
      <c r="F17" s="42">
        <v>2261791007</v>
      </c>
      <c r="G17" s="43">
        <v>3497690924</v>
      </c>
      <c r="H17" s="44">
        <f t="shared" si="1"/>
        <v>1235899917</v>
      </c>
      <c r="I17" s="44">
        <v>3724977363</v>
      </c>
      <c r="J17" s="63">
        <f t="shared" si="2"/>
        <v>-94.4372995519979</v>
      </c>
      <c r="K17" s="46">
        <f t="shared" si="3"/>
        <v>54.64253386696749</v>
      </c>
      <c r="L17" s="47">
        <f t="shared" si="4"/>
        <v>102.60385599668378</v>
      </c>
      <c r="M17" s="46">
        <f t="shared" si="5"/>
        <v>42.326377677700215</v>
      </c>
      <c r="N17" s="19"/>
      <c r="O17" s="48"/>
    </row>
    <row r="18" spans="1:15" ht="16.5">
      <c r="A18" s="17"/>
      <c r="B18" s="49" t="s">
        <v>20</v>
      </c>
      <c r="C18" s="50">
        <v>63734166196</v>
      </c>
      <c r="D18" s="51">
        <v>7244442614</v>
      </c>
      <c r="E18" s="52">
        <f t="shared" si="0"/>
        <v>-56489723582</v>
      </c>
      <c r="F18" s="50">
        <v>4709507711</v>
      </c>
      <c r="G18" s="51">
        <v>7629436098</v>
      </c>
      <c r="H18" s="52">
        <f t="shared" si="1"/>
        <v>2919928387</v>
      </c>
      <c r="I18" s="52">
        <v>8184143724</v>
      </c>
      <c r="J18" s="64">
        <f t="shared" si="2"/>
        <v>-88.63334527399111</v>
      </c>
      <c r="K18" s="54">
        <f t="shared" si="3"/>
        <v>62.000713581589885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16.5">
      <c r="A19" s="65"/>
      <c r="B19" s="66" t="s">
        <v>21</v>
      </c>
      <c r="C19" s="67">
        <v>-57546267442</v>
      </c>
      <c r="D19" s="68">
        <v>1336596970</v>
      </c>
      <c r="E19" s="69">
        <f t="shared" si="0"/>
        <v>58882864412</v>
      </c>
      <c r="F19" s="70">
        <v>1813865361</v>
      </c>
      <c r="G19" s="71">
        <v>1500810828</v>
      </c>
      <c r="H19" s="72">
        <f t="shared" si="1"/>
        <v>-313054533</v>
      </c>
      <c r="I19" s="72">
        <v>1846096100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11805220</v>
      </c>
      <c r="D22" s="43">
        <v>83656000</v>
      </c>
      <c r="E22" s="44">
        <f t="shared" si="0"/>
        <v>71850780</v>
      </c>
      <c r="F22" s="42">
        <v>10805220</v>
      </c>
      <c r="G22" s="43">
        <v>30000000</v>
      </c>
      <c r="H22" s="44">
        <f t="shared" si="1"/>
        <v>19194780</v>
      </c>
      <c r="I22" s="44">
        <v>35000000</v>
      </c>
      <c r="J22" s="45">
        <f t="shared" si="2"/>
        <v>608.6356713386112</v>
      </c>
      <c r="K22" s="46">
        <f t="shared" si="3"/>
        <v>177.64358337914453</v>
      </c>
      <c r="L22" s="47">
        <f>IF($E$26=0,0,($E22/$E$26)*100)</f>
        <v>2.961108369314338</v>
      </c>
      <c r="M22" s="46">
        <f>IF($H$26=0,0,($H22/$H$26)*100)</f>
        <v>0.780769854847839</v>
      </c>
      <c r="N22" s="19"/>
      <c r="O22" s="48"/>
    </row>
    <row r="23" spans="1:15" ht="13.5">
      <c r="A23" s="20"/>
      <c r="B23" s="41" t="s">
        <v>24</v>
      </c>
      <c r="C23" s="42">
        <v>15911000</v>
      </c>
      <c r="D23" s="43">
        <v>508896304</v>
      </c>
      <c r="E23" s="44">
        <f t="shared" si="0"/>
        <v>492985304</v>
      </c>
      <c r="F23" s="42">
        <v>3880500</v>
      </c>
      <c r="G23" s="43">
        <v>122218800</v>
      </c>
      <c r="H23" s="44">
        <f t="shared" si="1"/>
        <v>118338300</v>
      </c>
      <c r="I23" s="44">
        <v>129106900</v>
      </c>
      <c r="J23" s="45">
        <f t="shared" si="2"/>
        <v>3098.3929608446983</v>
      </c>
      <c r="K23" s="46">
        <f t="shared" si="3"/>
        <v>3049.563200618477</v>
      </c>
      <c r="L23" s="47">
        <f>IF($E$26=0,0,($E23/$E$26)*100)</f>
        <v>20.316869345376258</v>
      </c>
      <c r="M23" s="46">
        <f>IF($H$26=0,0,($H23/$H$26)*100)</f>
        <v>4.813547084881412</v>
      </c>
      <c r="N23" s="19"/>
      <c r="O23" s="48"/>
    </row>
    <row r="24" spans="1:15" ht="13.5">
      <c r="A24" s="20"/>
      <c r="B24" s="41" t="s">
        <v>25</v>
      </c>
      <c r="C24" s="42">
        <v>1050493220</v>
      </c>
      <c r="D24" s="43">
        <v>2842962465</v>
      </c>
      <c r="E24" s="44">
        <f t="shared" si="0"/>
        <v>1792469245</v>
      </c>
      <c r="F24" s="42">
        <v>956267467</v>
      </c>
      <c r="G24" s="43">
        <v>3028681360</v>
      </c>
      <c r="H24" s="44">
        <f t="shared" si="1"/>
        <v>2072413893</v>
      </c>
      <c r="I24" s="44">
        <v>3711605407</v>
      </c>
      <c r="J24" s="45">
        <f t="shared" si="2"/>
        <v>170.63120550173565</v>
      </c>
      <c r="K24" s="46">
        <f t="shared" si="3"/>
        <v>216.7190628686315</v>
      </c>
      <c r="L24" s="47">
        <f>IF($E$26=0,0,($E24/$E$26)*100)</f>
        <v>73.87109343987711</v>
      </c>
      <c r="M24" s="46">
        <f>IF($H$26=0,0,($H24/$H$26)*100)</f>
        <v>84.29782964025921</v>
      </c>
      <c r="N24" s="19"/>
      <c r="O24" s="48"/>
    </row>
    <row r="25" spans="1:15" ht="13.5">
      <c r="A25" s="20"/>
      <c r="B25" s="41" t="s">
        <v>26</v>
      </c>
      <c r="C25" s="42">
        <v>385826906</v>
      </c>
      <c r="D25" s="43">
        <v>451404199</v>
      </c>
      <c r="E25" s="44">
        <f t="shared" si="0"/>
        <v>65577293</v>
      </c>
      <c r="F25" s="42">
        <v>385613124</v>
      </c>
      <c r="G25" s="43">
        <v>632200915</v>
      </c>
      <c r="H25" s="44">
        <f t="shared" si="1"/>
        <v>246587791</v>
      </c>
      <c r="I25" s="44">
        <v>695125798</v>
      </c>
      <c r="J25" s="45">
        <f t="shared" si="2"/>
        <v>16.996557777647574</v>
      </c>
      <c r="K25" s="46">
        <f t="shared" si="3"/>
        <v>63.946939471904486</v>
      </c>
      <c r="L25" s="47">
        <f>IF($E$26=0,0,($E25/$E$26)*100)</f>
        <v>2.702565944855137</v>
      </c>
      <c r="M25" s="46">
        <f>IF($H$26=0,0,($H25/$H$26)*100)</f>
        <v>10.030243315438845</v>
      </c>
      <c r="N25" s="19"/>
      <c r="O25" s="48"/>
    </row>
    <row r="26" spans="1:15" ht="16.5">
      <c r="A26" s="20"/>
      <c r="B26" s="49" t="s">
        <v>27</v>
      </c>
      <c r="C26" s="50">
        <v>1460436346</v>
      </c>
      <c r="D26" s="51">
        <v>3886918968</v>
      </c>
      <c r="E26" s="52">
        <f t="shared" si="0"/>
        <v>2426482622</v>
      </c>
      <c r="F26" s="50">
        <v>1354658311</v>
      </c>
      <c r="G26" s="51">
        <v>3813101075</v>
      </c>
      <c r="H26" s="52">
        <f t="shared" si="1"/>
        <v>2458442764</v>
      </c>
      <c r="I26" s="52">
        <v>4570838105</v>
      </c>
      <c r="J26" s="64">
        <f t="shared" si="2"/>
        <v>166.14778375284288</v>
      </c>
      <c r="K26" s="54">
        <f t="shared" si="3"/>
        <v>181.48065412784376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291377816</v>
      </c>
      <c r="D28" s="43">
        <v>1597482839</v>
      </c>
      <c r="E28" s="44">
        <f t="shared" si="0"/>
        <v>1306105023</v>
      </c>
      <c r="F28" s="42">
        <v>131899008</v>
      </c>
      <c r="G28" s="43">
        <v>1839768548</v>
      </c>
      <c r="H28" s="44">
        <f t="shared" si="1"/>
        <v>1707869540</v>
      </c>
      <c r="I28" s="44">
        <v>2194108401</v>
      </c>
      <c r="J28" s="45">
        <f t="shared" si="2"/>
        <v>448.2513600143122</v>
      </c>
      <c r="K28" s="46">
        <f t="shared" si="3"/>
        <v>1294.8312242045065</v>
      </c>
      <c r="L28" s="47">
        <f aca="true" t="shared" si="6" ref="L28:L33">IF($E$33=0,0,($E28/$E$33)*100)</f>
        <v>54.721730164388745</v>
      </c>
      <c r="M28" s="46">
        <f aca="true" t="shared" si="7" ref="M28:M33">IF($H$33=0,0,($H28/$H$33)*100)</f>
        <v>74.90105613955946</v>
      </c>
      <c r="N28" s="19"/>
      <c r="O28" s="48"/>
    </row>
    <row r="29" spans="1:15" ht="13.5">
      <c r="A29" s="20"/>
      <c r="B29" s="41" t="s">
        <v>30</v>
      </c>
      <c r="C29" s="42">
        <v>226693871</v>
      </c>
      <c r="D29" s="43">
        <v>395841739</v>
      </c>
      <c r="E29" s="44">
        <f t="shared" si="0"/>
        <v>169147868</v>
      </c>
      <c r="F29" s="42">
        <v>176410002</v>
      </c>
      <c r="G29" s="43">
        <v>268901137</v>
      </c>
      <c r="H29" s="44">
        <f t="shared" si="1"/>
        <v>92491135</v>
      </c>
      <c r="I29" s="44">
        <v>255209319</v>
      </c>
      <c r="J29" s="45">
        <f t="shared" si="2"/>
        <v>74.61510417279874</v>
      </c>
      <c r="K29" s="46">
        <f t="shared" si="3"/>
        <v>52.429643416703776</v>
      </c>
      <c r="L29" s="47">
        <f t="shared" si="6"/>
        <v>7.0867685427909475</v>
      </c>
      <c r="M29" s="46">
        <f t="shared" si="7"/>
        <v>4.056330728309946</v>
      </c>
      <c r="N29" s="19"/>
      <c r="O29" s="48"/>
    </row>
    <row r="30" spans="1:15" ht="13.5">
      <c r="A30" s="20"/>
      <c r="B30" s="41" t="s">
        <v>31</v>
      </c>
      <c r="C30" s="42">
        <v>0</v>
      </c>
      <c r="D30" s="43">
        <v>36550000</v>
      </c>
      <c r="E30" s="44">
        <f t="shared" si="0"/>
        <v>36550000</v>
      </c>
      <c r="F30" s="42">
        <v>0</v>
      </c>
      <c r="G30" s="43">
        <v>51597500</v>
      </c>
      <c r="H30" s="44">
        <f t="shared" si="1"/>
        <v>51597500</v>
      </c>
      <c r="I30" s="44">
        <v>57797781</v>
      </c>
      <c r="J30" s="45">
        <f t="shared" si="2"/>
        <v>0</v>
      </c>
      <c r="K30" s="46">
        <f t="shared" si="3"/>
        <v>0</v>
      </c>
      <c r="L30" s="47">
        <f t="shared" si="6"/>
        <v>1.531331096877964</v>
      </c>
      <c r="M30" s="46">
        <f t="shared" si="7"/>
        <v>2.2628820021937504</v>
      </c>
      <c r="N30" s="19"/>
      <c r="O30" s="48"/>
    </row>
    <row r="31" spans="1:15" ht="25.5">
      <c r="A31" s="20"/>
      <c r="B31" s="87" t="s">
        <v>32</v>
      </c>
      <c r="C31" s="42">
        <v>493909597</v>
      </c>
      <c r="D31" s="43">
        <v>869228269</v>
      </c>
      <c r="E31" s="44">
        <f t="shared" si="0"/>
        <v>375318672</v>
      </c>
      <c r="F31" s="42">
        <v>712035411</v>
      </c>
      <c r="G31" s="43">
        <v>842985680</v>
      </c>
      <c r="H31" s="44">
        <f t="shared" si="1"/>
        <v>130950269</v>
      </c>
      <c r="I31" s="44">
        <v>1073625040</v>
      </c>
      <c r="J31" s="45">
        <f t="shared" si="2"/>
        <v>75.98934588023403</v>
      </c>
      <c r="K31" s="46">
        <f t="shared" si="3"/>
        <v>18.39097704650535</v>
      </c>
      <c r="L31" s="47">
        <f t="shared" si="6"/>
        <v>15.724682727018902</v>
      </c>
      <c r="M31" s="46">
        <f t="shared" si="7"/>
        <v>5.7430109385635</v>
      </c>
      <c r="N31" s="19"/>
      <c r="O31" s="48"/>
    </row>
    <row r="32" spans="1:15" ht="13.5">
      <c r="A32" s="20"/>
      <c r="B32" s="41" t="s">
        <v>26</v>
      </c>
      <c r="C32" s="42">
        <v>488126320</v>
      </c>
      <c r="D32" s="43">
        <v>987817124</v>
      </c>
      <c r="E32" s="44">
        <f t="shared" si="0"/>
        <v>499690804</v>
      </c>
      <c r="F32" s="42">
        <v>364509050</v>
      </c>
      <c r="G32" s="43">
        <v>661768107</v>
      </c>
      <c r="H32" s="44">
        <f t="shared" si="1"/>
        <v>297259057</v>
      </c>
      <c r="I32" s="44">
        <v>831041920</v>
      </c>
      <c r="J32" s="45">
        <f t="shared" si="2"/>
        <v>102.36915804908861</v>
      </c>
      <c r="K32" s="46">
        <f t="shared" si="3"/>
        <v>81.55052858084045</v>
      </c>
      <c r="L32" s="47">
        <f t="shared" si="6"/>
        <v>20.93548746892344</v>
      </c>
      <c r="M32" s="46">
        <f t="shared" si="7"/>
        <v>13.036720191373345</v>
      </c>
      <c r="N32" s="19"/>
      <c r="O32" s="48"/>
    </row>
    <row r="33" spans="1:15" ht="17.25" thickBot="1">
      <c r="A33" s="20"/>
      <c r="B33" s="88" t="s">
        <v>33</v>
      </c>
      <c r="C33" s="89">
        <v>1500107604</v>
      </c>
      <c r="D33" s="90">
        <v>3886919971</v>
      </c>
      <c r="E33" s="91">
        <f t="shared" si="0"/>
        <v>2386812367</v>
      </c>
      <c r="F33" s="89">
        <v>1384853471</v>
      </c>
      <c r="G33" s="90">
        <v>3665020972</v>
      </c>
      <c r="H33" s="91">
        <f t="shared" si="1"/>
        <v>2280167501</v>
      </c>
      <c r="I33" s="91">
        <v>4411782461</v>
      </c>
      <c r="J33" s="92">
        <f t="shared" si="2"/>
        <v>159.1094105939883</v>
      </c>
      <c r="K33" s="93">
        <f t="shared" si="3"/>
        <v>164.65045210548487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9.140625" style="15" customWidth="1"/>
    <col min="3" max="9" width="9.7109375" style="15" customWidth="1"/>
    <col min="10" max="12" width="6.7109375" style="15" customWidth="1"/>
    <col min="13" max="13" width="5.71093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8.2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437212125</v>
      </c>
      <c r="D8" s="43">
        <v>976416069</v>
      </c>
      <c r="E8" s="44">
        <f>$D8-$C8</f>
        <v>539203944</v>
      </c>
      <c r="F8" s="42">
        <v>436950789</v>
      </c>
      <c r="G8" s="43">
        <v>569761263</v>
      </c>
      <c r="H8" s="44">
        <f>$G8-$F8</f>
        <v>132810474</v>
      </c>
      <c r="I8" s="44">
        <v>633494111</v>
      </c>
      <c r="J8" s="45">
        <f>IF($C8=0,0,($E8/$C8)*100)</f>
        <v>123.32776544108881</v>
      </c>
      <c r="K8" s="46">
        <f>IF($F8=0,0,($H8/$F8)*100)</f>
        <v>30.394835606990974</v>
      </c>
      <c r="L8" s="47">
        <f>IF($E$11=0,0,($E8/$E$11)*100)</f>
        <v>29.70564241400011</v>
      </c>
      <c r="M8" s="46">
        <f>IF($H$11=0,0,($H8/$H$11)*100)</f>
        <v>10.444118310977773</v>
      </c>
      <c r="N8" s="19"/>
      <c r="O8" s="48"/>
    </row>
    <row r="9" spans="1:15" ht="13.5">
      <c r="A9" s="17"/>
      <c r="B9" s="41" t="s">
        <v>12</v>
      </c>
      <c r="C9" s="42">
        <v>1813939043</v>
      </c>
      <c r="D9" s="43">
        <v>3000908079</v>
      </c>
      <c r="E9" s="44">
        <f>$D9-$C9</f>
        <v>1186969036</v>
      </c>
      <c r="F9" s="42">
        <v>1024018215</v>
      </c>
      <c r="G9" s="43">
        <v>1176300881</v>
      </c>
      <c r="H9" s="44">
        <f>$G9-$F9</f>
        <v>152282666</v>
      </c>
      <c r="I9" s="44">
        <v>1359517862</v>
      </c>
      <c r="J9" s="45">
        <f>IF($C9=0,0,($E9/$C9)*100)</f>
        <v>65.43599359529306</v>
      </c>
      <c r="K9" s="46">
        <f>IF($F9=0,0,($H9/$F9)*100)</f>
        <v>14.871089573343186</v>
      </c>
      <c r="L9" s="47">
        <f>IF($E$11=0,0,($E9/$E$11)*100)</f>
        <v>65.39209909767727</v>
      </c>
      <c r="M9" s="46">
        <f>IF($H$11=0,0,($H9/$H$11)*100)</f>
        <v>11.97539721464372</v>
      </c>
      <c r="N9" s="19"/>
      <c r="O9" s="48"/>
    </row>
    <row r="10" spans="1:15" ht="13.5">
      <c r="A10" s="17"/>
      <c r="B10" s="41" t="s">
        <v>13</v>
      </c>
      <c r="C10" s="42">
        <v>3814192774</v>
      </c>
      <c r="D10" s="43">
        <v>3903176445</v>
      </c>
      <c r="E10" s="44">
        <f aca="true" t="shared" si="0" ref="E10:E33">$D10-$C10</f>
        <v>88983671</v>
      </c>
      <c r="F10" s="42">
        <v>2214443757</v>
      </c>
      <c r="G10" s="43">
        <v>3200979969</v>
      </c>
      <c r="H10" s="44">
        <f aca="true" t="shared" si="1" ref="H10:H33">$G10-$F10</f>
        <v>986536212</v>
      </c>
      <c r="I10" s="44">
        <v>3430820331</v>
      </c>
      <c r="J10" s="45">
        <f aca="true" t="shared" si="2" ref="J10:J33">IF($C10=0,0,($E10/$C10)*100)</f>
        <v>2.332962078020024</v>
      </c>
      <c r="K10" s="46">
        <f aca="true" t="shared" si="3" ref="K10:K33">IF($F10=0,0,($H10/$F10)*100)</f>
        <v>44.55006856152906</v>
      </c>
      <c r="L10" s="47">
        <f>IF($E$11=0,0,($E10/$E$11)*100)</f>
        <v>4.902258488322615</v>
      </c>
      <c r="M10" s="46">
        <f>IF($H$11=0,0,($H10/$H$11)*100)</f>
        <v>77.58048447437851</v>
      </c>
      <c r="N10" s="19"/>
      <c r="O10" s="48"/>
    </row>
    <row r="11" spans="1:15" ht="16.5">
      <c r="A11" s="20"/>
      <c r="B11" s="49" t="s">
        <v>14</v>
      </c>
      <c r="C11" s="50">
        <v>6065343942</v>
      </c>
      <c r="D11" s="51">
        <v>7880500593</v>
      </c>
      <c r="E11" s="52">
        <f t="shared" si="0"/>
        <v>1815156651</v>
      </c>
      <c r="F11" s="50">
        <v>3675412761</v>
      </c>
      <c r="G11" s="51">
        <v>4947042113</v>
      </c>
      <c r="H11" s="52">
        <f t="shared" si="1"/>
        <v>1271629352</v>
      </c>
      <c r="I11" s="52">
        <v>5423832304</v>
      </c>
      <c r="J11" s="53">
        <f t="shared" si="2"/>
        <v>29.926689539084343</v>
      </c>
      <c r="K11" s="54">
        <f t="shared" si="3"/>
        <v>34.59827330125548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1363229042</v>
      </c>
      <c r="D13" s="43">
        <v>2292539682</v>
      </c>
      <c r="E13" s="44">
        <f t="shared" si="0"/>
        <v>929310640</v>
      </c>
      <c r="F13" s="42">
        <v>1148374418</v>
      </c>
      <c r="G13" s="43">
        <v>1350486240</v>
      </c>
      <c r="H13" s="44">
        <f t="shared" si="1"/>
        <v>202111822</v>
      </c>
      <c r="I13" s="44">
        <v>1460056229</v>
      </c>
      <c r="J13" s="45">
        <f t="shared" si="2"/>
        <v>68.16980942810635</v>
      </c>
      <c r="K13" s="46">
        <f t="shared" si="3"/>
        <v>17.59981926034162</v>
      </c>
      <c r="L13" s="47">
        <f aca="true" t="shared" si="4" ref="L13:L18">IF($E$18=0,0,($E13/$E$18)*100)</f>
        <v>28.632450640685864</v>
      </c>
      <c r="M13" s="46">
        <f aca="true" t="shared" si="5" ref="M13:M18">IF($H$18=0,0,($H13/$H$18)*100)</f>
        <v>28.372553597883073</v>
      </c>
      <c r="N13" s="19"/>
      <c r="O13" s="48"/>
    </row>
    <row r="14" spans="1:15" ht="13.5">
      <c r="A14" s="17"/>
      <c r="B14" s="41" t="s">
        <v>17</v>
      </c>
      <c r="C14" s="42">
        <v>146169728</v>
      </c>
      <c r="D14" s="43">
        <v>218441819</v>
      </c>
      <c r="E14" s="44">
        <f t="shared" si="0"/>
        <v>72272091</v>
      </c>
      <c r="F14" s="42">
        <v>21079527</v>
      </c>
      <c r="G14" s="43">
        <v>39109218</v>
      </c>
      <c r="H14" s="44">
        <f t="shared" si="1"/>
        <v>18029691</v>
      </c>
      <c r="I14" s="44">
        <v>40292202</v>
      </c>
      <c r="J14" s="45">
        <f t="shared" si="2"/>
        <v>49.44395258093386</v>
      </c>
      <c r="K14" s="46">
        <f t="shared" si="3"/>
        <v>85.53176264344073</v>
      </c>
      <c r="L14" s="47">
        <f t="shared" si="4"/>
        <v>2.226733440022442</v>
      </c>
      <c r="M14" s="46">
        <f t="shared" si="5"/>
        <v>2.5310165886821308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886550409</v>
      </c>
      <c r="D16" s="43">
        <v>1701271990</v>
      </c>
      <c r="E16" s="44">
        <f t="shared" si="0"/>
        <v>814721581</v>
      </c>
      <c r="F16" s="42">
        <v>476473112</v>
      </c>
      <c r="G16" s="43">
        <v>799905184</v>
      </c>
      <c r="H16" s="44">
        <f t="shared" si="1"/>
        <v>323432072</v>
      </c>
      <c r="I16" s="44">
        <v>944237984</v>
      </c>
      <c r="J16" s="45">
        <f t="shared" si="2"/>
        <v>91.89794203794676</v>
      </c>
      <c r="K16" s="46">
        <f t="shared" si="3"/>
        <v>67.88044568609362</v>
      </c>
      <c r="L16" s="47">
        <f t="shared" si="4"/>
        <v>25.1019136656867</v>
      </c>
      <c r="M16" s="46">
        <f t="shared" si="5"/>
        <v>45.40354793345229</v>
      </c>
      <c r="N16" s="19"/>
      <c r="O16" s="48"/>
    </row>
    <row r="17" spans="1:15" ht="13.5">
      <c r="A17" s="17"/>
      <c r="B17" s="41" t="s">
        <v>19</v>
      </c>
      <c r="C17" s="42">
        <v>2126285877</v>
      </c>
      <c r="D17" s="43">
        <v>3555636824</v>
      </c>
      <c r="E17" s="44">
        <f t="shared" si="0"/>
        <v>1429350947</v>
      </c>
      <c r="F17" s="42">
        <v>1807476871</v>
      </c>
      <c r="G17" s="43">
        <v>1976253062</v>
      </c>
      <c r="H17" s="44">
        <f t="shared" si="1"/>
        <v>168776191</v>
      </c>
      <c r="I17" s="44">
        <v>2149782367</v>
      </c>
      <c r="J17" s="63">
        <f t="shared" si="2"/>
        <v>67.22289615245373</v>
      </c>
      <c r="K17" s="46">
        <f t="shared" si="3"/>
        <v>9.33766808903194</v>
      </c>
      <c r="L17" s="47">
        <f t="shared" si="4"/>
        <v>44.038902253604995</v>
      </c>
      <c r="M17" s="46">
        <f t="shared" si="5"/>
        <v>23.69288187998251</v>
      </c>
      <c r="N17" s="19"/>
      <c r="O17" s="48"/>
    </row>
    <row r="18" spans="1:15" ht="16.5">
      <c r="A18" s="17"/>
      <c r="B18" s="49" t="s">
        <v>20</v>
      </c>
      <c r="C18" s="50">
        <v>4522235056</v>
      </c>
      <c r="D18" s="51">
        <v>7767890315</v>
      </c>
      <c r="E18" s="52">
        <f t="shared" si="0"/>
        <v>3245655259</v>
      </c>
      <c r="F18" s="50">
        <v>3453403928</v>
      </c>
      <c r="G18" s="51">
        <v>4165753704</v>
      </c>
      <c r="H18" s="52">
        <f t="shared" si="1"/>
        <v>712349776</v>
      </c>
      <c r="I18" s="52">
        <v>4594368782</v>
      </c>
      <c r="J18" s="64">
        <f t="shared" si="2"/>
        <v>71.77104283187884</v>
      </c>
      <c r="K18" s="54">
        <f t="shared" si="3"/>
        <v>20.62746759000038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1543108886</v>
      </c>
      <c r="D19" s="68">
        <v>112610278</v>
      </c>
      <c r="E19" s="69">
        <f t="shared" si="0"/>
        <v>-1430498608</v>
      </c>
      <c r="F19" s="70">
        <v>222008833</v>
      </c>
      <c r="G19" s="71">
        <v>781288409</v>
      </c>
      <c r="H19" s="72">
        <f t="shared" si="1"/>
        <v>559279576</v>
      </c>
      <c r="I19" s="72">
        <v>829463522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143941123</v>
      </c>
      <c r="D22" s="43">
        <v>156385909</v>
      </c>
      <c r="E22" s="44">
        <f t="shared" si="0"/>
        <v>12444786</v>
      </c>
      <c r="F22" s="42">
        <v>113192000</v>
      </c>
      <c r="G22" s="43">
        <v>112580000</v>
      </c>
      <c r="H22" s="44">
        <f t="shared" si="1"/>
        <v>-612000</v>
      </c>
      <c r="I22" s="44">
        <v>98115000</v>
      </c>
      <c r="J22" s="45">
        <f t="shared" si="2"/>
        <v>8.645747469956866</v>
      </c>
      <c r="K22" s="46">
        <f t="shared" si="3"/>
        <v>-0.5406742525973567</v>
      </c>
      <c r="L22" s="47">
        <f>IF($E$26=0,0,($E22/$E$26)*100)</f>
        <v>-3.156716477879684</v>
      </c>
      <c r="M22" s="46">
        <f>IF($H$26=0,0,($H22/$H$26)*100)</f>
        <v>-0.33512604777884397</v>
      </c>
      <c r="N22" s="19"/>
      <c r="O22" s="48"/>
    </row>
    <row r="23" spans="1:15" ht="13.5">
      <c r="A23" s="20"/>
      <c r="B23" s="41" t="s">
        <v>24</v>
      </c>
      <c r="C23" s="42">
        <v>134946790</v>
      </c>
      <c r="D23" s="43">
        <v>140731500</v>
      </c>
      <c r="E23" s="44">
        <f t="shared" si="0"/>
        <v>5784710</v>
      </c>
      <c r="F23" s="42">
        <v>90158150</v>
      </c>
      <c r="G23" s="43">
        <v>117053595</v>
      </c>
      <c r="H23" s="44">
        <f t="shared" si="1"/>
        <v>26895445</v>
      </c>
      <c r="I23" s="44">
        <v>107063070</v>
      </c>
      <c r="J23" s="45">
        <f t="shared" si="2"/>
        <v>4.286659949451187</v>
      </c>
      <c r="K23" s="46">
        <f t="shared" si="3"/>
        <v>29.831407365834373</v>
      </c>
      <c r="L23" s="47">
        <f>IF($E$26=0,0,($E23/$E$26)*100)</f>
        <v>-1.4673365517699852</v>
      </c>
      <c r="M23" s="46">
        <f>IF($H$26=0,0,($H23/$H$26)*100)</f>
        <v>14.727719258338675</v>
      </c>
      <c r="N23" s="19"/>
      <c r="O23" s="48"/>
    </row>
    <row r="24" spans="1:15" ht="13.5">
      <c r="A24" s="20"/>
      <c r="B24" s="41" t="s">
        <v>25</v>
      </c>
      <c r="C24" s="42">
        <v>1555241640</v>
      </c>
      <c r="D24" s="43">
        <v>1069512648</v>
      </c>
      <c r="E24" s="44">
        <f t="shared" si="0"/>
        <v>-485728992</v>
      </c>
      <c r="F24" s="42">
        <v>112562800</v>
      </c>
      <c r="G24" s="43">
        <v>285026379</v>
      </c>
      <c r="H24" s="44">
        <f t="shared" si="1"/>
        <v>172463579</v>
      </c>
      <c r="I24" s="44">
        <v>330916693</v>
      </c>
      <c r="J24" s="45">
        <f t="shared" si="2"/>
        <v>-31.23173785393246</v>
      </c>
      <c r="K24" s="46">
        <f t="shared" si="3"/>
        <v>153.21543085282173</v>
      </c>
      <c r="L24" s="47">
        <f>IF($E$26=0,0,($E24/$E$26)*100)</f>
        <v>123.20892563602857</v>
      </c>
      <c r="M24" s="46">
        <f>IF($H$26=0,0,($H24/$H$26)*100)</f>
        <v>94.4396039478177</v>
      </c>
      <c r="N24" s="19"/>
      <c r="O24" s="48"/>
    </row>
    <row r="25" spans="1:15" ht="13.5">
      <c r="A25" s="20"/>
      <c r="B25" s="41" t="s">
        <v>26</v>
      </c>
      <c r="C25" s="42">
        <v>260603732</v>
      </c>
      <c r="D25" s="43">
        <v>333871244</v>
      </c>
      <c r="E25" s="44">
        <f t="shared" si="0"/>
        <v>73267512</v>
      </c>
      <c r="F25" s="42">
        <v>255746950</v>
      </c>
      <c r="G25" s="43">
        <v>239617781</v>
      </c>
      <c r="H25" s="44">
        <f t="shared" si="1"/>
        <v>-16129169</v>
      </c>
      <c r="I25" s="44">
        <v>236457146</v>
      </c>
      <c r="J25" s="45">
        <f t="shared" si="2"/>
        <v>28.114529073589782</v>
      </c>
      <c r="K25" s="46">
        <f t="shared" si="3"/>
        <v>-6.306690656525913</v>
      </c>
      <c r="L25" s="47">
        <f>IF($E$26=0,0,($E25/$E$26)*100)</f>
        <v>-18.584872606378887</v>
      </c>
      <c r="M25" s="46">
        <f>IF($H$26=0,0,($H25/$H$26)*100)</f>
        <v>-8.83219715837753</v>
      </c>
      <c r="N25" s="19"/>
      <c r="O25" s="48"/>
    </row>
    <row r="26" spans="1:15" ht="16.5">
      <c r="A26" s="20"/>
      <c r="B26" s="49" t="s">
        <v>27</v>
      </c>
      <c r="C26" s="50">
        <v>2094733285</v>
      </c>
      <c r="D26" s="51">
        <v>1700501301</v>
      </c>
      <c r="E26" s="52">
        <f t="shared" si="0"/>
        <v>-394231984</v>
      </c>
      <c r="F26" s="50">
        <v>571659900</v>
      </c>
      <c r="G26" s="51">
        <v>754277755</v>
      </c>
      <c r="H26" s="52">
        <f t="shared" si="1"/>
        <v>182617855</v>
      </c>
      <c r="I26" s="52">
        <v>772551909</v>
      </c>
      <c r="J26" s="64">
        <f t="shared" si="2"/>
        <v>-18.820151797988927</v>
      </c>
      <c r="K26" s="54">
        <f t="shared" si="3"/>
        <v>31.945192412481617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344971244</v>
      </c>
      <c r="D28" s="43">
        <v>307883682</v>
      </c>
      <c r="E28" s="44">
        <f t="shared" si="0"/>
        <v>-37087562</v>
      </c>
      <c r="F28" s="42">
        <v>132412585</v>
      </c>
      <c r="G28" s="43">
        <v>219969957</v>
      </c>
      <c r="H28" s="44">
        <f t="shared" si="1"/>
        <v>87557372</v>
      </c>
      <c r="I28" s="44">
        <v>243255579</v>
      </c>
      <c r="J28" s="45">
        <f t="shared" si="2"/>
        <v>-10.750914067492536</v>
      </c>
      <c r="K28" s="46">
        <f t="shared" si="3"/>
        <v>66.12466028059191</v>
      </c>
      <c r="L28" s="47">
        <f aca="true" t="shared" si="6" ref="L28:L33">IF($E$33=0,0,($E28/$E$33)*100)</f>
        <v>7.68083435191675</v>
      </c>
      <c r="M28" s="46">
        <f aca="true" t="shared" si="7" ref="M28:M33">IF($H$33=0,0,($H28/$H$33)*100)</f>
        <v>89.71426072492609</v>
      </c>
      <c r="N28" s="19"/>
      <c r="O28" s="48"/>
    </row>
    <row r="29" spans="1:15" ht="13.5">
      <c r="A29" s="20"/>
      <c r="B29" s="41" t="s">
        <v>30</v>
      </c>
      <c r="C29" s="42">
        <v>292510720</v>
      </c>
      <c r="D29" s="43">
        <v>162878341</v>
      </c>
      <c r="E29" s="44">
        <f t="shared" si="0"/>
        <v>-129632379</v>
      </c>
      <c r="F29" s="42">
        <v>146615000</v>
      </c>
      <c r="G29" s="43">
        <v>113081424</v>
      </c>
      <c r="H29" s="44">
        <f t="shared" si="1"/>
        <v>-33533576</v>
      </c>
      <c r="I29" s="44">
        <v>111303571</v>
      </c>
      <c r="J29" s="45">
        <f t="shared" si="2"/>
        <v>-44.3171378471189</v>
      </c>
      <c r="K29" s="46">
        <f t="shared" si="3"/>
        <v>-22.871858950312042</v>
      </c>
      <c r="L29" s="47">
        <f t="shared" si="6"/>
        <v>26.84686660568013</v>
      </c>
      <c r="M29" s="46">
        <f t="shared" si="7"/>
        <v>-34.359642273218576</v>
      </c>
      <c r="N29" s="19"/>
      <c r="O29" s="48"/>
    </row>
    <row r="30" spans="1:15" ht="13.5">
      <c r="A30" s="20"/>
      <c r="B30" s="41" t="s">
        <v>31</v>
      </c>
      <c r="C30" s="42">
        <v>7600000</v>
      </c>
      <c r="D30" s="43">
        <v>0</v>
      </c>
      <c r="E30" s="44">
        <f t="shared" si="0"/>
        <v>-7600000</v>
      </c>
      <c r="F30" s="42">
        <v>5372000</v>
      </c>
      <c r="G30" s="43">
        <v>0</v>
      </c>
      <c r="H30" s="44">
        <f t="shared" si="1"/>
        <v>-5372000</v>
      </c>
      <c r="I30" s="44">
        <v>0</v>
      </c>
      <c r="J30" s="45">
        <f t="shared" si="2"/>
        <v>-100</v>
      </c>
      <c r="K30" s="46">
        <f t="shared" si="3"/>
        <v>-100</v>
      </c>
      <c r="L30" s="47">
        <f t="shared" si="6"/>
        <v>1.5739600536311147</v>
      </c>
      <c r="M30" s="46">
        <f t="shared" si="7"/>
        <v>-5.504333873957558</v>
      </c>
      <c r="N30" s="19"/>
      <c r="O30" s="48"/>
    </row>
    <row r="31" spans="1:15" ht="25.5">
      <c r="A31" s="20"/>
      <c r="B31" s="87" t="s">
        <v>32</v>
      </c>
      <c r="C31" s="42">
        <v>197841981</v>
      </c>
      <c r="D31" s="43">
        <v>333652785</v>
      </c>
      <c r="E31" s="44">
        <f t="shared" si="0"/>
        <v>135810804</v>
      </c>
      <c r="F31" s="42">
        <v>114980000</v>
      </c>
      <c r="G31" s="43">
        <v>199310222</v>
      </c>
      <c r="H31" s="44">
        <f t="shared" si="1"/>
        <v>84330222</v>
      </c>
      <c r="I31" s="44">
        <v>202592674</v>
      </c>
      <c r="J31" s="45">
        <f t="shared" si="2"/>
        <v>68.64609993972918</v>
      </c>
      <c r="K31" s="98">
        <f t="shared" si="3"/>
        <v>73.34338319707776</v>
      </c>
      <c r="L31" s="99">
        <f t="shared" si="6"/>
        <v>-28.126418466779583</v>
      </c>
      <c r="M31" s="98">
        <f t="shared" si="7"/>
        <v>86.40761309623248</v>
      </c>
      <c r="N31" s="19"/>
      <c r="O31" s="48"/>
    </row>
    <row r="32" spans="1:15" ht="13.5">
      <c r="A32" s="20"/>
      <c r="B32" s="41" t="s">
        <v>26</v>
      </c>
      <c r="C32" s="42">
        <v>1304014440</v>
      </c>
      <c r="D32" s="43">
        <v>859665071</v>
      </c>
      <c r="E32" s="44">
        <f t="shared" si="0"/>
        <v>-444349369</v>
      </c>
      <c r="F32" s="42">
        <v>318310119</v>
      </c>
      <c r="G32" s="43">
        <v>282923925</v>
      </c>
      <c r="H32" s="44">
        <f t="shared" si="1"/>
        <v>-35386194</v>
      </c>
      <c r="I32" s="44">
        <v>277843730</v>
      </c>
      <c r="J32" s="45">
        <f t="shared" si="2"/>
        <v>-34.07549451676317</v>
      </c>
      <c r="K32" s="46">
        <f t="shared" si="3"/>
        <v>-11.116892579842867</v>
      </c>
      <c r="L32" s="47">
        <f t="shared" si="6"/>
        <v>92.0247574555516</v>
      </c>
      <c r="M32" s="46">
        <f t="shared" si="7"/>
        <v>-36.25789767398244</v>
      </c>
      <c r="N32" s="19"/>
      <c r="O32" s="48"/>
    </row>
    <row r="33" spans="1:15" ht="17.25" thickBot="1">
      <c r="A33" s="20"/>
      <c r="B33" s="88" t="s">
        <v>33</v>
      </c>
      <c r="C33" s="89">
        <v>2146938385</v>
      </c>
      <c r="D33" s="90">
        <v>1664079879</v>
      </c>
      <c r="E33" s="91">
        <f t="shared" si="0"/>
        <v>-482858506</v>
      </c>
      <c r="F33" s="89">
        <v>717689704</v>
      </c>
      <c r="G33" s="90">
        <v>815285528</v>
      </c>
      <c r="H33" s="91">
        <f t="shared" si="1"/>
        <v>97595824</v>
      </c>
      <c r="I33" s="91">
        <v>834995554</v>
      </c>
      <c r="J33" s="92">
        <f t="shared" si="2"/>
        <v>-22.490561879818454</v>
      </c>
      <c r="K33" s="93">
        <f t="shared" si="3"/>
        <v>13.598610019909104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8.8515625" style="15" customWidth="1"/>
    <col min="3" max="9" width="9.7109375" style="15" customWidth="1"/>
    <col min="10" max="11" width="6.7109375" style="15" customWidth="1"/>
    <col min="12" max="12" width="6.00390625" style="15" customWidth="1"/>
    <col min="13" max="13" width="6.71093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9.7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250362606</v>
      </c>
      <c r="D8" s="43">
        <v>396201476</v>
      </c>
      <c r="E8" s="44">
        <f>$D8-$C8</f>
        <v>145838870</v>
      </c>
      <c r="F8" s="42">
        <v>273356947</v>
      </c>
      <c r="G8" s="43">
        <v>377718507</v>
      </c>
      <c r="H8" s="44">
        <f>$G8-$F8</f>
        <v>104361560</v>
      </c>
      <c r="I8" s="44">
        <v>400386305</v>
      </c>
      <c r="J8" s="45">
        <f>IF($C8=0,0,($E8/$C8)*100)</f>
        <v>58.25105926561572</v>
      </c>
      <c r="K8" s="46">
        <f>IF($F8=0,0,($H8/$F8)*100)</f>
        <v>38.17776030400281</v>
      </c>
      <c r="L8" s="47">
        <f>IF($E$11=0,0,($E8/$E$11)*100)</f>
        <v>11.149167368202345</v>
      </c>
      <c r="M8" s="46">
        <f>IF($H$11=0,0,($H8/$H$11)*100)</f>
        <v>11.8017516611325</v>
      </c>
      <c r="N8" s="19"/>
      <c r="O8" s="48"/>
    </row>
    <row r="9" spans="1:15" ht="13.5">
      <c r="A9" s="17"/>
      <c r="B9" s="41" t="s">
        <v>12</v>
      </c>
      <c r="C9" s="42">
        <v>865359500</v>
      </c>
      <c r="D9" s="43">
        <v>1311040026</v>
      </c>
      <c r="E9" s="44">
        <f>$D9-$C9</f>
        <v>445680526</v>
      </c>
      <c r="F9" s="42">
        <v>935487089</v>
      </c>
      <c r="G9" s="43">
        <v>1332179650</v>
      </c>
      <c r="H9" s="44">
        <f>$G9-$F9</f>
        <v>396692561</v>
      </c>
      <c r="I9" s="44">
        <v>1488508499</v>
      </c>
      <c r="J9" s="45">
        <f>IF($C9=0,0,($E9/$C9)*100)</f>
        <v>51.50235549502836</v>
      </c>
      <c r="K9" s="46">
        <f>IF($F9=0,0,($H9/$F9)*100)</f>
        <v>42.40492099405126</v>
      </c>
      <c r="L9" s="47">
        <f>IF($E$11=0,0,($E9/$E$11)*100)</f>
        <v>34.07162148967869</v>
      </c>
      <c r="M9" s="46">
        <f>IF($H$11=0,0,($H9/$H$11)*100)</f>
        <v>44.860071953127715</v>
      </c>
      <c r="N9" s="19"/>
      <c r="O9" s="48"/>
    </row>
    <row r="10" spans="1:15" ht="13.5">
      <c r="A10" s="17"/>
      <c r="B10" s="41" t="s">
        <v>13</v>
      </c>
      <c r="C10" s="42">
        <v>794265360</v>
      </c>
      <c r="D10" s="43">
        <v>1510815573</v>
      </c>
      <c r="E10" s="44">
        <f aca="true" t="shared" si="0" ref="E10:E33">$D10-$C10</f>
        <v>716550213</v>
      </c>
      <c r="F10" s="42">
        <v>827345989</v>
      </c>
      <c r="G10" s="43">
        <v>1210580599</v>
      </c>
      <c r="H10" s="44">
        <f aca="true" t="shared" si="1" ref="H10:H33">$G10-$F10</f>
        <v>383234610</v>
      </c>
      <c r="I10" s="44">
        <v>1271848800</v>
      </c>
      <c r="J10" s="45">
        <f aca="true" t="shared" si="2" ref="J10:J33">IF($C10=0,0,($E10/$C10)*100)</f>
        <v>90.2154681654504</v>
      </c>
      <c r="K10" s="46">
        <f aca="true" t="shared" si="3" ref="K10:K33">IF($F10=0,0,($H10/$F10)*100)</f>
        <v>46.32096064951129</v>
      </c>
      <c r="L10" s="47">
        <f>IF($E$11=0,0,($E10/$E$11)*100)</f>
        <v>54.77921114211897</v>
      </c>
      <c r="M10" s="46">
        <f>IF($H$11=0,0,($H10/$H$11)*100)</f>
        <v>43.338176385739786</v>
      </c>
      <c r="N10" s="19"/>
      <c r="O10" s="48"/>
    </row>
    <row r="11" spans="1:15" ht="16.5">
      <c r="A11" s="20"/>
      <c r="B11" s="49" t="s">
        <v>14</v>
      </c>
      <c r="C11" s="50">
        <v>1909987466</v>
      </c>
      <c r="D11" s="51">
        <v>3218057075</v>
      </c>
      <c r="E11" s="52">
        <f t="shared" si="0"/>
        <v>1308069609</v>
      </c>
      <c r="F11" s="50">
        <v>2036190025</v>
      </c>
      <c r="G11" s="51">
        <v>2920478756</v>
      </c>
      <c r="H11" s="52">
        <f t="shared" si="1"/>
        <v>884288731</v>
      </c>
      <c r="I11" s="52">
        <v>3160743604</v>
      </c>
      <c r="J11" s="53">
        <f t="shared" si="2"/>
        <v>68.4857692673466</v>
      </c>
      <c r="K11" s="54">
        <f t="shared" si="3"/>
        <v>43.428595570298015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644071829</v>
      </c>
      <c r="D13" s="43">
        <v>1018840013</v>
      </c>
      <c r="E13" s="44">
        <f t="shared" si="0"/>
        <v>374768184</v>
      </c>
      <c r="F13" s="42">
        <v>662838615</v>
      </c>
      <c r="G13" s="43">
        <v>942582611</v>
      </c>
      <c r="H13" s="44">
        <f t="shared" si="1"/>
        <v>279743996</v>
      </c>
      <c r="I13" s="44">
        <v>995157591</v>
      </c>
      <c r="J13" s="45">
        <f t="shared" si="2"/>
        <v>58.18732742617749</v>
      </c>
      <c r="K13" s="46">
        <f t="shared" si="3"/>
        <v>42.2039376809693</v>
      </c>
      <c r="L13" s="47">
        <f aca="true" t="shared" si="4" ref="L13:L18">IF($E$18=0,0,($E13/$E$18)*100)</f>
        <v>29.7774087664703</v>
      </c>
      <c r="M13" s="46">
        <f aca="true" t="shared" si="5" ref="M13:M18">IF($H$18=0,0,($H13/$H$18)*100)</f>
        <v>30.275762716728003</v>
      </c>
      <c r="N13" s="19"/>
      <c r="O13" s="48"/>
    </row>
    <row r="14" spans="1:15" ht="13.5">
      <c r="A14" s="17"/>
      <c r="B14" s="41" t="s">
        <v>17</v>
      </c>
      <c r="C14" s="42">
        <v>10723883</v>
      </c>
      <c r="D14" s="43">
        <v>36229138</v>
      </c>
      <c r="E14" s="44">
        <f t="shared" si="0"/>
        <v>25505255</v>
      </c>
      <c r="F14" s="42">
        <v>9053599</v>
      </c>
      <c r="G14" s="43">
        <v>35878877</v>
      </c>
      <c r="H14" s="44">
        <f t="shared" si="1"/>
        <v>26825278</v>
      </c>
      <c r="I14" s="44">
        <v>36975020</v>
      </c>
      <c r="J14" s="45">
        <f t="shared" si="2"/>
        <v>237.83600585720674</v>
      </c>
      <c r="K14" s="46">
        <f t="shared" si="3"/>
        <v>296.2940815028366</v>
      </c>
      <c r="L14" s="47">
        <f t="shared" si="4"/>
        <v>2.0265338314526202</v>
      </c>
      <c r="M14" s="46">
        <f t="shared" si="5"/>
        <v>2.9032106610011534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333689501</v>
      </c>
      <c r="D16" s="43">
        <v>534491460</v>
      </c>
      <c r="E16" s="44">
        <f t="shared" si="0"/>
        <v>200801959</v>
      </c>
      <c r="F16" s="42">
        <v>392474986</v>
      </c>
      <c r="G16" s="43">
        <v>566275302</v>
      </c>
      <c r="H16" s="44">
        <f t="shared" si="1"/>
        <v>173800316</v>
      </c>
      <c r="I16" s="44">
        <v>677270966</v>
      </c>
      <c r="J16" s="45">
        <f t="shared" si="2"/>
        <v>60.17628915450955</v>
      </c>
      <c r="K16" s="46">
        <f t="shared" si="3"/>
        <v>44.283157449427875</v>
      </c>
      <c r="L16" s="47">
        <f t="shared" si="4"/>
        <v>15.954828263252493</v>
      </c>
      <c r="M16" s="46">
        <f t="shared" si="5"/>
        <v>18.809830425487828</v>
      </c>
      <c r="N16" s="19"/>
      <c r="O16" s="48"/>
    </row>
    <row r="17" spans="1:15" ht="13.5">
      <c r="A17" s="17"/>
      <c r="B17" s="41" t="s">
        <v>19</v>
      </c>
      <c r="C17" s="42">
        <v>884965676</v>
      </c>
      <c r="D17" s="43">
        <v>1542455746</v>
      </c>
      <c r="E17" s="44">
        <f t="shared" si="0"/>
        <v>657490070</v>
      </c>
      <c r="F17" s="42">
        <v>926690059</v>
      </c>
      <c r="G17" s="43">
        <v>1370307087</v>
      </c>
      <c r="H17" s="44">
        <f t="shared" si="1"/>
        <v>443617028</v>
      </c>
      <c r="I17" s="44">
        <v>1446434092</v>
      </c>
      <c r="J17" s="63">
        <f t="shared" si="2"/>
        <v>74.29554476867642</v>
      </c>
      <c r="K17" s="46">
        <f t="shared" si="3"/>
        <v>47.87113271493506</v>
      </c>
      <c r="L17" s="47">
        <f t="shared" si="4"/>
        <v>52.241229138824586</v>
      </c>
      <c r="M17" s="46">
        <f t="shared" si="5"/>
        <v>48.01119619678301</v>
      </c>
      <c r="N17" s="19"/>
      <c r="O17" s="48"/>
    </row>
    <row r="18" spans="1:15" ht="16.5">
      <c r="A18" s="17"/>
      <c r="B18" s="49" t="s">
        <v>20</v>
      </c>
      <c r="C18" s="50">
        <v>1873450889</v>
      </c>
      <c r="D18" s="51">
        <v>3132016357</v>
      </c>
      <c r="E18" s="52">
        <f t="shared" si="0"/>
        <v>1258565468</v>
      </c>
      <c r="F18" s="50">
        <v>1991057259</v>
      </c>
      <c r="G18" s="51">
        <v>2915043877</v>
      </c>
      <c r="H18" s="52">
        <f t="shared" si="1"/>
        <v>923986618</v>
      </c>
      <c r="I18" s="52">
        <v>3155837669</v>
      </c>
      <c r="J18" s="64">
        <f t="shared" si="2"/>
        <v>67.17899441024525</v>
      </c>
      <c r="K18" s="54">
        <f t="shared" si="3"/>
        <v>46.40683304427258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36536577</v>
      </c>
      <c r="D19" s="68">
        <v>86040718</v>
      </c>
      <c r="E19" s="69">
        <f t="shared" si="0"/>
        <v>49504141</v>
      </c>
      <c r="F19" s="70">
        <v>45132766</v>
      </c>
      <c r="G19" s="71">
        <v>5434879</v>
      </c>
      <c r="H19" s="72">
        <f t="shared" si="1"/>
        <v>-39697887</v>
      </c>
      <c r="I19" s="72">
        <v>4905935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53300000</v>
      </c>
      <c r="D22" s="43">
        <v>222835500</v>
      </c>
      <c r="E22" s="44">
        <f t="shared" si="0"/>
        <v>169535500</v>
      </c>
      <c r="F22" s="42">
        <v>40580148</v>
      </c>
      <c r="G22" s="43">
        <v>44650000</v>
      </c>
      <c r="H22" s="44">
        <f t="shared" si="1"/>
        <v>4069852</v>
      </c>
      <c r="I22" s="44">
        <v>3550000</v>
      </c>
      <c r="J22" s="45">
        <f t="shared" si="2"/>
        <v>318.077861163227</v>
      </c>
      <c r="K22" s="46">
        <f t="shared" si="3"/>
        <v>10.029169928113618</v>
      </c>
      <c r="L22" s="47">
        <f>IF($E$26=0,0,($E22/$E$26)*100)</f>
        <v>62.12082399593921</v>
      </c>
      <c r="M22" s="46">
        <f>IF($H$26=0,0,($H22/$H$26)*100)</f>
        <v>1.5438391319997722</v>
      </c>
      <c r="N22" s="19"/>
      <c r="O22" s="48"/>
    </row>
    <row r="23" spans="1:15" ht="13.5">
      <c r="A23" s="20"/>
      <c r="B23" s="41" t="s">
        <v>24</v>
      </c>
      <c r="C23" s="42">
        <v>29107169</v>
      </c>
      <c r="D23" s="43">
        <v>17123757</v>
      </c>
      <c r="E23" s="44">
        <f t="shared" si="0"/>
        <v>-11983412</v>
      </c>
      <c r="F23" s="42">
        <v>18301233</v>
      </c>
      <c r="G23" s="43">
        <v>27918000</v>
      </c>
      <c r="H23" s="44">
        <f t="shared" si="1"/>
        <v>9616767</v>
      </c>
      <c r="I23" s="44">
        <v>4891000</v>
      </c>
      <c r="J23" s="45">
        <f t="shared" si="2"/>
        <v>-41.16996743998016</v>
      </c>
      <c r="K23" s="46">
        <f t="shared" si="3"/>
        <v>52.54709887579706</v>
      </c>
      <c r="L23" s="47">
        <f>IF($E$26=0,0,($E23/$E$26)*100)</f>
        <v>-4.390935395376342</v>
      </c>
      <c r="M23" s="46">
        <f>IF($H$26=0,0,($H23/$H$26)*100)</f>
        <v>3.647980618932593</v>
      </c>
      <c r="N23" s="19"/>
      <c r="O23" s="48"/>
    </row>
    <row r="24" spans="1:15" ht="13.5">
      <c r="A24" s="20"/>
      <c r="B24" s="41" t="s">
        <v>25</v>
      </c>
      <c r="C24" s="42">
        <v>354091867</v>
      </c>
      <c r="D24" s="43">
        <v>444591229</v>
      </c>
      <c r="E24" s="44">
        <f t="shared" si="0"/>
        <v>90499362</v>
      </c>
      <c r="F24" s="42">
        <v>348894319</v>
      </c>
      <c r="G24" s="43">
        <v>559165423</v>
      </c>
      <c r="H24" s="44">
        <f t="shared" si="1"/>
        <v>210271104</v>
      </c>
      <c r="I24" s="44">
        <v>455448263</v>
      </c>
      <c r="J24" s="45">
        <f t="shared" si="2"/>
        <v>25.558158894397877</v>
      </c>
      <c r="K24" s="46">
        <f t="shared" si="3"/>
        <v>60.26784976111921</v>
      </c>
      <c r="L24" s="47">
        <f>IF($E$26=0,0,($E24/$E$26)*100)</f>
        <v>33.16057662582049</v>
      </c>
      <c r="M24" s="46">
        <f>IF($H$26=0,0,($H24/$H$26)*100)</f>
        <v>79.76328345207487</v>
      </c>
      <c r="N24" s="19"/>
      <c r="O24" s="48"/>
    </row>
    <row r="25" spans="1:15" ht="13.5">
      <c r="A25" s="20"/>
      <c r="B25" s="41" t="s">
        <v>26</v>
      </c>
      <c r="C25" s="42">
        <v>26754412</v>
      </c>
      <c r="D25" s="43">
        <v>51615472</v>
      </c>
      <c r="E25" s="44">
        <f t="shared" si="0"/>
        <v>24861060</v>
      </c>
      <c r="F25" s="42">
        <v>14606421</v>
      </c>
      <c r="G25" s="43">
        <v>54267615</v>
      </c>
      <c r="H25" s="44">
        <f t="shared" si="1"/>
        <v>39661194</v>
      </c>
      <c r="I25" s="44">
        <v>27908252</v>
      </c>
      <c r="J25" s="45">
        <f t="shared" si="2"/>
        <v>92.92321580455591</v>
      </c>
      <c r="K25" s="46">
        <f t="shared" si="3"/>
        <v>271.5325951511325</v>
      </c>
      <c r="L25" s="47">
        <f>IF($E$26=0,0,($E25/$E$26)*100)</f>
        <v>9.109534773616645</v>
      </c>
      <c r="M25" s="46">
        <f>IF($H$26=0,0,($H25/$H$26)*100)</f>
        <v>15.04489679699276</v>
      </c>
      <c r="N25" s="19"/>
      <c r="O25" s="48"/>
    </row>
    <row r="26" spans="1:15" ht="16.5">
      <c r="A26" s="20"/>
      <c r="B26" s="49" t="s">
        <v>27</v>
      </c>
      <c r="C26" s="50">
        <v>463253448</v>
      </c>
      <c r="D26" s="51">
        <v>736165958</v>
      </c>
      <c r="E26" s="52">
        <f t="shared" si="0"/>
        <v>272912510</v>
      </c>
      <c r="F26" s="50">
        <v>422382121</v>
      </c>
      <c r="G26" s="51">
        <v>686001038</v>
      </c>
      <c r="H26" s="52">
        <f t="shared" si="1"/>
        <v>263618917</v>
      </c>
      <c r="I26" s="52">
        <v>491797515</v>
      </c>
      <c r="J26" s="64">
        <f t="shared" si="2"/>
        <v>58.912137875766014</v>
      </c>
      <c r="K26" s="54">
        <f t="shared" si="3"/>
        <v>62.41242322849172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170175369</v>
      </c>
      <c r="D28" s="43">
        <v>282105127</v>
      </c>
      <c r="E28" s="44">
        <f t="shared" si="0"/>
        <v>111929758</v>
      </c>
      <c r="F28" s="42">
        <v>188546094</v>
      </c>
      <c r="G28" s="43">
        <v>259781206</v>
      </c>
      <c r="H28" s="44">
        <f t="shared" si="1"/>
        <v>71235112</v>
      </c>
      <c r="I28" s="44">
        <v>112753790</v>
      </c>
      <c r="J28" s="45">
        <f t="shared" si="2"/>
        <v>65.77318366208449</v>
      </c>
      <c r="K28" s="46">
        <f t="shared" si="3"/>
        <v>37.78127167142482</v>
      </c>
      <c r="L28" s="47">
        <f aca="true" t="shared" si="6" ref="L28:L33">IF($E$33=0,0,($E28/$E$33)*100)</f>
        <v>45.96887534482275</v>
      </c>
      <c r="M28" s="46">
        <f aca="true" t="shared" si="7" ref="M28:M33">IF($H$33=0,0,($H28/$H$33)*100)</f>
        <v>37.55551344358475</v>
      </c>
      <c r="N28" s="19"/>
      <c r="O28" s="48"/>
    </row>
    <row r="29" spans="1:15" ht="13.5">
      <c r="A29" s="20"/>
      <c r="B29" s="41" t="s">
        <v>30</v>
      </c>
      <c r="C29" s="42">
        <v>68024709</v>
      </c>
      <c r="D29" s="43">
        <v>96547980</v>
      </c>
      <c r="E29" s="44">
        <f t="shared" si="0"/>
        <v>28523271</v>
      </c>
      <c r="F29" s="42">
        <v>47145699</v>
      </c>
      <c r="G29" s="43">
        <v>23798733</v>
      </c>
      <c r="H29" s="44">
        <f t="shared" si="1"/>
        <v>-23346966</v>
      </c>
      <c r="I29" s="44">
        <v>6882000</v>
      </c>
      <c r="J29" s="45">
        <f t="shared" si="2"/>
        <v>41.93075048656217</v>
      </c>
      <c r="K29" s="46">
        <f t="shared" si="3"/>
        <v>-49.52088206391849</v>
      </c>
      <c r="L29" s="47">
        <f t="shared" si="6"/>
        <v>11.714335065618545</v>
      </c>
      <c r="M29" s="46">
        <f t="shared" si="7"/>
        <v>-12.308639249137645</v>
      </c>
      <c r="N29" s="19"/>
      <c r="O29" s="48"/>
    </row>
    <row r="30" spans="1:15" ht="13.5">
      <c r="A30" s="20"/>
      <c r="B30" s="41" t="s">
        <v>31</v>
      </c>
      <c r="C30" s="42">
        <v>40222000</v>
      </c>
      <c r="D30" s="43">
        <v>67437833</v>
      </c>
      <c r="E30" s="44">
        <f t="shared" si="0"/>
        <v>27215833</v>
      </c>
      <c r="F30" s="42">
        <v>4790000</v>
      </c>
      <c r="G30" s="43">
        <v>53780000</v>
      </c>
      <c r="H30" s="44">
        <f t="shared" si="1"/>
        <v>48990000</v>
      </c>
      <c r="I30" s="44">
        <v>18031900</v>
      </c>
      <c r="J30" s="45">
        <f t="shared" si="2"/>
        <v>67.66404703893392</v>
      </c>
      <c r="K30" s="46">
        <f t="shared" si="3"/>
        <v>1022.7557411273488</v>
      </c>
      <c r="L30" s="47">
        <f t="shared" si="6"/>
        <v>11.177378178397504</v>
      </c>
      <c r="M30" s="46">
        <f t="shared" si="7"/>
        <v>25.827777228752257</v>
      </c>
      <c r="N30" s="19"/>
      <c r="O30" s="48"/>
    </row>
    <row r="31" spans="1:15" ht="25.5">
      <c r="A31" s="20"/>
      <c r="B31" s="87" t="s">
        <v>32</v>
      </c>
      <c r="C31" s="42">
        <v>110014412</v>
      </c>
      <c r="D31" s="43">
        <v>80831415</v>
      </c>
      <c r="E31" s="44">
        <f t="shared" si="0"/>
        <v>-29182997</v>
      </c>
      <c r="F31" s="42">
        <v>107849907</v>
      </c>
      <c r="G31" s="43">
        <v>144592000</v>
      </c>
      <c r="H31" s="44">
        <f t="shared" si="1"/>
        <v>36742093</v>
      </c>
      <c r="I31" s="44">
        <v>168664208</v>
      </c>
      <c r="J31" s="45">
        <f t="shared" si="2"/>
        <v>-26.52652181606897</v>
      </c>
      <c r="K31" s="98">
        <f t="shared" si="3"/>
        <v>34.06780220960228</v>
      </c>
      <c r="L31" s="99">
        <f t="shared" si="6"/>
        <v>-11.985280547835513</v>
      </c>
      <c r="M31" s="98">
        <f t="shared" si="7"/>
        <v>19.370618349093647</v>
      </c>
      <c r="N31" s="19"/>
      <c r="O31" s="48"/>
    </row>
    <row r="32" spans="1:15" ht="13.5">
      <c r="A32" s="20"/>
      <c r="B32" s="41" t="s">
        <v>26</v>
      </c>
      <c r="C32" s="42">
        <v>160653946</v>
      </c>
      <c r="D32" s="43">
        <v>265658393</v>
      </c>
      <c r="E32" s="44">
        <f t="shared" si="0"/>
        <v>105004447</v>
      </c>
      <c r="F32" s="42">
        <v>74851091</v>
      </c>
      <c r="G32" s="43">
        <v>130910357</v>
      </c>
      <c r="H32" s="44">
        <f t="shared" si="1"/>
        <v>56059266</v>
      </c>
      <c r="I32" s="44">
        <v>110186360</v>
      </c>
      <c r="J32" s="45">
        <f t="shared" si="2"/>
        <v>65.36063981895596</v>
      </c>
      <c r="K32" s="46">
        <f t="shared" si="3"/>
        <v>74.89438731093445</v>
      </c>
      <c r="L32" s="47">
        <f t="shared" si="6"/>
        <v>43.124691958996706</v>
      </c>
      <c r="M32" s="46">
        <f t="shared" si="7"/>
        <v>29.554730227706994</v>
      </c>
      <c r="N32" s="19"/>
      <c r="O32" s="48"/>
    </row>
    <row r="33" spans="1:15" ht="17.25" thickBot="1">
      <c r="A33" s="20"/>
      <c r="B33" s="88" t="s">
        <v>33</v>
      </c>
      <c r="C33" s="89">
        <v>549090436</v>
      </c>
      <c r="D33" s="90">
        <v>792580748</v>
      </c>
      <c r="E33" s="91">
        <f t="shared" si="0"/>
        <v>243490312</v>
      </c>
      <c r="F33" s="89">
        <v>423182791</v>
      </c>
      <c r="G33" s="90">
        <v>612862296</v>
      </c>
      <c r="H33" s="91">
        <f t="shared" si="1"/>
        <v>189679505</v>
      </c>
      <c r="I33" s="91">
        <v>416518258</v>
      </c>
      <c r="J33" s="92">
        <f t="shared" si="2"/>
        <v>44.34430032578459</v>
      </c>
      <c r="K33" s="93">
        <f t="shared" si="3"/>
        <v>44.82212155928619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showGridLines="0" zoomScalePageLayoutView="0" workbookViewId="0" topLeftCell="A1">
      <selection activeCell="N12" sqref="N12"/>
    </sheetView>
  </sheetViews>
  <sheetFormatPr defaultColWidth="9.140625" defaultRowHeight="12.75"/>
  <cols>
    <col min="1" max="1" width="4.00390625" style="15" customWidth="1"/>
    <col min="2" max="2" width="19.140625" style="15" customWidth="1"/>
    <col min="3" max="9" width="9.7109375" style="15" customWidth="1"/>
    <col min="10" max="11" width="6.7109375" style="15" customWidth="1"/>
    <col min="12" max="12" width="5.7109375" style="15" customWidth="1"/>
    <col min="13" max="13" width="6.7109375" style="15" customWidth="1"/>
    <col min="14" max="14" width="12.140625" style="15" customWidth="1"/>
    <col min="15" max="15" width="9.8515625" style="15" bestFit="1" customWidth="1"/>
    <col min="16" max="16384" width="9.140625" style="15" customWidth="1"/>
  </cols>
  <sheetData>
    <row r="1" spans="1:14" ht="16.5">
      <c r="A1" s="1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customHeight="1">
      <c r="A2" s="113"/>
      <c r="B2" s="13" t="s">
        <v>46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 customHeight="1">
      <c r="A3" s="113"/>
      <c r="B3" s="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114"/>
      <c r="B4" s="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39.75" customHeight="1">
      <c r="A5" s="17"/>
      <c r="B5" s="18"/>
      <c r="C5" s="100" t="s">
        <v>2</v>
      </c>
      <c r="D5" s="101"/>
      <c r="E5" s="102"/>
      <c r="F5" s="103" t="s">
        <v>3</v>
      </c>
      <c r="G5" s="104"/>
      <c r="H5" s="105"/>
      <c r="I5" s="10" t="s">
        <v>4</v>
      </c>
      <c r="J5" s="106" t="s">
        <v>5</v>
      </c>
      <c r="K5" s="107"/>
      <c r="L5" s="108" t="s">
        <v>6</v>
      </c>
      <c r="M5" s="109"/>
      <c r="N5" s="19"/>
    </row>
    <row r="6" spans="1:14" ht="51">
      <c r="A6" s="20"/>
      <c r="B6" s="21" t="s">
        <v>7</v>
      </c>
      <c r="C6" s="22" t="s">
        <v>8</v>
      </c>
      <c r="D6" s="23" t="s">
        <v>9</v>
      </c>
      <c r="E6" s="24" t="s">
        <v>1</v>
      </c>
      <c r="F6" s="25" t="s">
        <v>8</v>
      </c>
      <c r="G6" s="26" t="s">
        <v>9</v>
      </c>
      <c r="H6" s="27" t="s">
        <v>1</v>
      </c>
      <c r="I6" s="28" t="s">
        <v>9</v>
      </c>
      <c r="J6" s="29" t="s">
        <v>2</v>
      </c>
      <c r="K6" s="30" t="s">
        <v>3</v>
      </c>
      <c r="L6" s="31" t="s">
        <v>2</v>
      </c>
      <c r="M6" s="30" t="s">
        <v>3</v>
      </c>
      <c r="N6" s="19"/>
    </row>
    <row r="7" spans="1:15" ht="15.75">
      <c r="A7" s="32"/>
      <c r="B7" s="33" t="s">
        <v>10</v>
      </c>
      <c r="C7" s="34"/>
      <c r="D7" s="35"/>
      <c r="E7" s="36"/>
      <c r="F7" s="34"/>
      <c r="G7" s="35"/>
      <c r="H7" s="36"/>
      <c r="I7" s="37"/>
      <c r="J7" s="37"/>
      <c r="K7" s="38"/>
      <c r="L7" s="39"/>
      <c r="M7" s="38"/>
      <c r="N7" s="19"/>
      <c r="O7" s="40"/>
    </row>
    <row r="8" spans="1:15" ht="13.5">
      <c r="A8" s="17"/>
      <c r="B8" s="41" t="s">
        <v>11</v>
      </c>
      <c r="C8" s="42">
        <v>436822277</v>
      </c>
      <c r="D8" s="43">
        <v>887264113</v>
      </c>
      <c r="E8" s="44">
        <f>$D8-$C8</f>
        <v>450441836</v>
      </c>
      <c r="F8" s="42">
        <v>448783221</v>
      </c>
      <c r="G8" s="43">
        <v>952736210</v>
      </c>
      <c r="H8" s="44">
        <f>$G8-$F8</f>
        <v>503952989</v>
      </c>
      <c r="I8" s="44">
        <v>1021591201</v>
      </c>
      <c r="J8" s="45">
        <f>IF($C8=0,0,($E8/$C8)*100)</f>
        <v>103.11787189369923</v>
      </c>
      <c r="K8" s="46">
        <f>IF($F8=0,0,($H8/$F8)*100)</f>
        <v>112.29318865287969</v>
      </c>
      <c r="L8" s="47">
        <f>IF($E$11=0,0,($E8/$E$11)*100)</f>
        <v>15.10901132563069</v>
      </c>
      <c r="M8" s="46">
        <f>IF($H$11=0,0,($H8/$H$11)*100)</f>
        <v>10.231436674851796</v>
      </c>
      <c r="N8" s="19"/>
      <c r="O8" s="48"/>
    </row>
    <row r="9" spans="1:15" ht="13.5">
      <c r="A9" s="17"/>
      <c r="B9" s="41" t="s">
        <v>12</v>
      </c>
      <c r="C9" s="42">
        <v>1873621011</v>
      </c>
      <c r="D9" s="43">
        <v>3752978294</v>
      </c>
      <c r="E9" s="44">
        <f>$D9-$C9</f>
        <v>1879357283</v>
      </c>
      <c r="F9" s="42">
        <v>1912156502</v>
      </c>
      <c r="G9" s="43">
        <v>4234496769</v>
      </c>
      <c r="H9" s="44">
        <f>$G9-$F9</f>
        <v>2322340267</v>
      </c>
      <c r="I9" s="44">
        <v>4774741374</v>
      </c>
      <c r="J9" s="45">
        <f>IF($C9=0,0,($E9/$C9)*100)</f>
        <v>100.30615967510626</v>
      </c>
      <c r="K9" s="46">
        <f>IF($F9=0,0,($H9/$F9)*100)</f>
        <v>121.45136993603676</v>
      </c>
      <c r="L9" s="47">
        <f>IF($E$11=0,0,($E9/$E$11)*100)</f>
        <v>63.03861720729137</v>
      </c>
      <c r="M9" s="46">
        <f>IF($H$11=0,0,($H9/$H$11)*100)</f>
        <v>47.14899583474623</v>
      </c>
      <c r="N9" s="19"/>
      <c r="O9" s="48"/>
    </row>
    <row r="10" spans="1:15" ht="13.5">
      <c r="A10" s="17"/>
      <c r="B10" s="41" t="s">
        <v>13</v>
      </c>
      <c r="C10" s="42">
        <v>3192535857</v>
      </c>
      <c r="D10" s="43">
        <v>3844016097</v>
      </c>
      <c r="E10" s="44">
        <f aca="true" t="shared" si="0" ref="E10:E33">$D10-$C10</f>
        <v>651480240</v>
      </c>
      <c r="F10" s="42">
        <v>2220080933</v>
      </c>
      <c r="G10" s="43">
        <v>4319322624</v>
      </c>
      <c r="H10" s="44">
        <f aca="true" t="shared" si="1" ref="H10:H33">$G10-$F10</f>
        <v>2099241691</v>
      </c>
      <c r="I10" s="44">
        <v>4539499616</v>
      </c>
      <c r="J10" s="45">
        <f aca="true" t="shared" si="2" ref="J10:J33">IF($C10=0,0,($E10/$C10)*100)</f>
        <v>20.40635623783379</v>
      </c>
      <c r="K10" s="46">
        <f aca="true" t="shared" si="3" ref="K10:K33">IF($F10=0,0,($H10/$F10)*100)</f>
        <v>94.556989332965</v>
      </c>
      <c r="L10" s="47">
        <f>IF($E$11=0,0,($E10/$E$11)*100)</f>
        <v>21.852371467077937</v>
      </c>
      <c r="M10" s="46">
        <f>IF($H$11=0,0,($H10/$H$11)*100)</f>
        <v>42.61956749040197</v>
      </c>
      <c r="N10" s="19"/>
      <c r="O10" s="48"/>
    </row>
    <row r="11" spans="1:15" ht="16.5">
      <c r="A11" s="20"/>
      <c r="B11" s="49" t="s">
        <v>14</v>
      </c>
      <c r="C11" s="50">
        <v>5502979145</v>
      </c>
      <c r="D11" s="51">
        <v>8484258504</v>
      </c>
      <c r="E11" s="52">
        <f t="shared" si="0"/>
        <v>2981279359</v>
      </c>
      <c r="F11" s="50">
        <v>4581020656</v>
      </c>
      <c r="G11" s="51">
        <v>9506555603</v>
      </c>
      <c r="H11" s="52">
        <f t="shared" si="1"/>
        <v>4925534947</v>
      </c>
      <c r="I11" s="52">
        <v>10335832191</v>
      </c>
      <c r="J11" s="53">
        <f t="shared" si="2"/>
        <v>54.17573427856412</v>
      </c>
      <c r="K11" s="54">
        <f t="shared" si="3"/>
        <v>107.52047015000406</v>
      </c>
      <c r="L11" s="55">
        <f>IF($E$11=0,0,($E11/$E$11)*100)</f>
        <v>100</v>
      </c>
      <c r="M11" s="54">
        <f>IF($H$11=0,0,($H11/$H$11)*100)</f>
        <v>100</v>
      </c>
      <c r="N11" s="19"/>
      <c r="O11" s="56"/>
    </row>
    <row r="12" spans="1:15" ht="15.75">
      <c r="A12" s="20"/>
      <c r="B12" s="33" t="s">
        <v>15</v>
      </c>
      <c r="C12" s="57"/>
      <c r="D12" s="58"/>
      <c r="E12" s="59"/>
      <c r="F12" s="57"/>
      <c r="G12" s="58"/>
      <c r="H12" s="59"/>
      <c r="I12" s="59"/>
      <c r="J12" s="60"/>
      <c r="K12" s="61"/>
      <c r="L12" s="62"/>
      <c r="M12" s="61"/>
      <c r="N12" s="19"/>
      <c r="O12" s="40"/>
    </row>
    <row r="13" spans="1:15" ht="13.5">
      <c r="A13" s="17"/>
      <c r="B13" s="41" t="s">
        <v>16</v>
      </c>
      <c r="C13" s="42">
        <v>1249254530</v>
      </c>
      <c r="D13" s="43">
        <v>2218839666</v>
      </c>
      <c r="E13" s="44">
        <f t="shared" si="0"/>
        <v>969585136</v>
      </c>
      <c r="F13" s="42">
        <v>1271674772</v>
      </c>
      <c r="G13" s="43">
        <v>2349140027</v>
      </c>
      <c r="H13" s="44">
        <f t="shared" si="1"/>
        <v>1077465255</v>
      </c>
      <c r="I13" s="44">
        <v>2516996200</v>
      </c>
      <c r="J13" s="45">
        <f t="shared" si="2"/>
        <v>77.61309746861595</v>
      </c>
      <c r="K13" s="46">
        <f t="shared" si="3"/>
        <v>84.72805144238562</v>
      </c>
      <c r="L13" s="47">
        <f aca="true" t="shared" si="4" ref="L13:L18">IF($E$18=0,0,($E13/$E$18)*100)</f>
        <v>23.975721554998717</v>
      </c>
      <c r="M13" s="46">
        <f aca="true" t="shared" si="5" ref="M13:M18">IF($H$18=0,0,($H13/$H$18)*100)</f>
        <v>22.21616525765832</v>
      </c>
      <c r="N13" s="19"/>
      <c r="O13" s="48"/>
    </row>
    <row r="14" spans="1:15" ht="13.5">
      <c r="A14" s="17"/>
      <c r="B14" s="41" t="s">
        <v>17</v>
      </c>
      <c r="C14" s="42">
        <v>64152176</v>
      </c>
      <c r="D14" s="43">
        <v>419845918</v>
      </c>
      <c r="E14" s="44">
        <f t="shared" si="0"/>
        <v>355693742</v>
      </c>
      <c r="F14" s="42">
        <v>67486439</v>
      </c>
      <c r="G14" s="43">
        <v>467342089</v>
      </c>
      <c r="H14" s="44">
        <f t="shared" si="1"/>
        <v>399855650</v>
      </c>
      <c r="I14" s="44">
        <v>469315866</v>
      </c>
      <c r="J14" s="45">
        <f t="shared" si="2"/>
        <v>554.4531209666216</v>
      </c>
      <c r="K14" s="46">
        <f t="shared" si="3"/>
        <v>592.4977757383227</v>
      </c>
      <c r="L14" s="47">
        <f t="shared" si="4"/>
        <v>8.79552893336388</v>
      </c>
      <c r="M14" s="46">
        <f t="shared" si="5"/>
        <v>8.244589937713013</v>
      </c>
      <c r="N14" s="19"/>
      <c r="O14" s="48"/>
    </row>
    <row r="15" spans="1:15" ht="13.5" hidden="1">
      <c r="A15" s="17"/>
      <c r="B15" s="41"/>
      <c r="C15" s="42">
        <v>0</v>
      </c>
      <c r="D15" s="43">
        <v>0</v>
      </c>
      <c r="E15" s="44">
        <f t="shared" si="0"/>
        <v>0</v>
      </c>
      <c r="F15" s="42">
        <v>0</v>
      </c>
      <c r="G15" s="43">
        <v>0</v>
      </c>
      <c r="H15" s="44">
        <f t="shared" si="1"/>
        <v>0</v>
      </c>
      <c r="I15" s="44">
        <v>0</v>
      </c>
      <c r="J15" s="45">
        <f t="shared" si="2"/>
        <v>0</v>
      </c>
      <c r="K15" s="46">
        <f t="shared" si="3"/>
        <v>0</v>
      </c>
      <c r="L15" s="47">
        <f t="shared" si="4"/>
        <v>0</v>
      </c>
      <c r="M15" s="46">
        <f t="shared" si="5"/>
        <v>0</v>
      </c>
      <c r="N15" s="19"/>
      <c r="O15" s="48"/>
    </row>
    <row r="16" spans="1:15" ht="13.5">
      <c r="A16" s="17"/>
      <c r="B16" s="41" t="s">
        <v>18</v>
      </c>
      <c r="C16" s="42">
        <v>968318420</v>
      </c>
      <c r="D16" s="43">
        <v>2259047628</v>
      </c>
      <c r="E16" s="44">
        <f t="shared" si="0"/>
        <v>1290729208</v>
      </c>
      <c r="F16" s="42">
        <v>1005523611</v>
      </c>
      <c r="G16" s="43">
        <v>2712508189</v>
      </c>
      <c r="H16" s="44">
        <f t="shared" si="1"/>
        <v>1706984578</v>
      </c>
      <c r="I16" s="44">
        <v>3330816615</v>
      </c>
      <c r="J16" s="45">
        <f t="shared" si="2"/>
        <v>133.2959470088362</v>
      </c>
      <c r="K16" s="46">
        <f t="shared" si="3"/>
        <v>169.76076536903915</v>
      </c>
      <c r="L16" s="47">
        <f t="shared" si="4"/>
        <v>31.916912651507502</v>
      </c>
      <c r="M16" s="46">
        <f t="shared" si="5"/>
        <v>35.19617110727357</v>
      </c>
      <c r="N16" s="19"/>
      <c r="O16" s="48"/>
    </row>
    <row r="17" spans="1:15" ht="13.5">
      <c r="A17" s="17"/>
      <c r="B17" s="41" t="s">
        <v>19</v>
      </c>
      <c r="C17" s="42">
        <v>1744796882</v>
      </c>
      <c r="D17" s="43">
        <v>3172817810</v>
      </c>
      <c r="E17" s="44">
        <f t="shared" si="0"/>
        <v>1428020928</v>
      </c>
      <c r="F17" s="42">
        <v>1789275253</v>
      </c>
      <c r="G17" s="43">
        <v>3454885327</v>
      </c>
      <c r="H17" s="44">
        <f t="shared" si="1"/>
        <v>1665610074</v>
      </c>
      <c r="I17" s="44">
        <v>3413170738</v>
      </c>
      <c r="J17" s="63">
        <f t="shared" si="2"/>
        <v>81.84453690466877</v>
      </c>
      <c r="K17" s="46">
        <f t="shared" si="3"/>
        <v>93.08853242156812</v>
      </c>
      <c r="L17" s="47">
        <f t="shared" si="4"/>
        <v>35.31183686012991</v>
      </c>
      <c r="M17" s="46">
        <f t="shared" si="5"/>
        <v>34.343073697355095</v>
      </c>
      <c r="N17" s="19"/>
      <c r="O17" s="48"/>
    </row>
    <row r="18" spans="1:15" ht="16.5">
      <c r="A18" s="17"/>
      <c r="B18" s="49" t="s">
        <v>20</v>
      </c>
      <c r="C18" s="50">
        <v>4026522008</v>
      </c>
      <c r="D18" s="51">
        <v>8070551022</v>
      </c>
      <c r="E18" s="52">
        <f t="shared" si="0"/>
        <v>4044029014</v>
      </c>
      <c r="F18" s="50">
        <v>4133960075</v>
      </c>
      <c r="G18" s="51">
        <v>8983875632</v>
      </c>
      <c r="H18" s="52">
        <f t="shared" si="1"/>
        <v>4849915557</v>
      </c>
      <c r="I18" s="52">
        <v>9730299419</v>
      </c>
      <c r="J18" s="64">
        <f t="shared" si="2"/>
        <v>100.43479225905674</v>
      </c>
      <c r="K18" s="54">
        <f t="shared" si="3"/>
        <v>117.31887751721936</v>
      </c>
      <c r="L18" s="55">
        <f t="shared" si="4"/>
        <v>100</v>
      </c>
      <c r="M18" s="54">
        <f t="shared" si="5"/>
        <v>100</v>
      </c>
      <c r="N18" s="19"/>
      <c r="O18" s="56"/>
    </row>
    <row r="19" spans="1:15" ht="25.5">
      <c r="A19" s="65"/>
      <c r="B19" s="66" t="s">
        <v>21</v>
      </c>
      <c r="C19" s="67">
        <v>1476457137</v>
      </c>
      <c r="D19" s="68">
        <v>413707482</v>
      </c>
      <c r="E19" s="69">
        <f t="shared" si="0"/>
        <v>-1062749655</v>
      </c>
      <c r="F19" s="70">
        <v>447060581</v>
      </c>
      <c r="G19" s="71">
        <v>522679971</v>
      </c>
      <c r="H19" s="72">
        <f t="shared" si="1"/>
        <v>75619390</v>
      </c>
      <c r="I19" s="72">
        <v>605532772</v>
      </c>
      <c r="J19" s="73"/>
      <c r="K19" s="74"/>
      <c r="L19" s="75"/>
      <c r="M19" s="74"/>
      <c r="N19" s="19"/>
      <c r="O19" s="56"/>
    </row>
    <row r="20" spans="1:15" ht="13.5">
      <c r="A20" s="17"/>
      <c r="B20" s="76"/>
      <c r="C20" s="57"/>
      <c r="D20" s="58"/>
      <c r="E20" s="59"/>
      <c r="F20" s="57"/>
      <c r="G20" s="58"/>
      <c r="H20" s="59"/>
      <c r="I20" s="59"/>
      <c r="J20" s="77"/>
      <c r="K20" s="78"/>
      <c r="L20" s="79"/>
      <c r="M20" s="78"/>
      <c r="N20" s="19"/>
      <c r="O20" s="48"/>
    </row>
    <row r="21" spans="1:15" ht="15.75">
      <c r="A21" s="32"/>
      <c r="B21" s="66" t="s">
        <v>22</v>
      </c>
      <c r="C21" s="80"/>
      <c r="D21" s="81"/>
      <c r="E21" s="82"/>
      <c r="F21" s="80"/>
      <c r="G21" s="81"/>
      <c r="H21" s="82"/>
      <c r="I21" s="82"/>
      <c r="J21" s="83"/>
      <c r="K21" s="61"/>
      <c r="L21" s="62"/>
      <c r="M21" s="61"/>
      <c r="N21" s="19"/>
      <c r="O21" s="40"/>
    </row>
    <row r="22" spans="1:15" ht="13.5">
      <c r="A22" s="17"/>
      <c r="B22" s="41" t="s">
        <v>23</v>
      </c>
      <c r="C22" s="42">
        <v>26062646</v>
      </c>
      <c r="D22" s="43">
        <v>127153016</v>
      </c>
      <c r="E22" s="44">
        <f t="shared" si="0"/>
        <v>101090370</v>
      </c>
      <c r="F22" s="42">
        <v>30000000</v>
      </c>
      <c r="G22" s="43">
        <v>18251315</v>
      </c>
      <c r="H22" s="44">
        <f t="shared" si="1"/>
        <v>-11748685</v>
      </c>
      <c r="I22" s="44">
        <v>-9000002</v>
      </c>
      <c r="J22" s="45">
        <f t="shared" si="2"/>
        <v>387.8745465828757</v>
      </c>
      <c r="K22" s="46">
        <f t="shared" si="3"/>
        <v>-39.16228333333333</v>
      </c>
      <c r="L22" s="47">
        <f>IF($E$26=0,0,($E22/$E$26)*100)</f>
        <v>8.08561226408702</v>
      </c>
      <c r="M22" s="46">
        <f>IF($H$26=0,0,($H22/$H$26)*100)</f>
        <v>-1.3021265331567005</v>
      </c>
      <c r="N22" s="19"/>
      <c r="O22" s="48"/>
    </row>
    <row r="23" spans="1:15" ht="13.5">
      <c r="A23" s="20"/>
      <c r="B23" s="41" t="s">
        <v>24</v>
      </c>
      <c r="C23" s="42">
        <v>30690000</v>
      </c>
      <c r="D23" s="43">
        <v>207076251</v>
      </c>
      <c r="E23" s="44">
        <f t="shared" si="0"/>
        <v>176386251</v>
      </c>
      <c r="F23" s="42">
        <v>35000000</v>
      </c>
      <c r="G23" s="43">
        <v>155338751</v>
      </c>
      <c r="H23" s="44">
        <f t="shared" si="1"/>
        <v>120338751</v>
      </c>
      <c r="I23" s="44">
        <v>71770479</v>
      </c>
      <c r="J23" s="45">
        <f t="shared" si="2"/>
        <v>574.7352590420332</v>
      </c>
      <c r="K23" s="46">
        <f t="shared" si="3"/>
        <v>343.82500285714286</v>
      </c>
      <c r="L23" s="47">
        <f>IF($E$26=0,0,($E23/$E$26)*100)</f>
        <v>14.108078091928352</v>
      </c>
      <c r="M23" s="46">
        <f>IF($H$26=0,0,($H23/$H$26)*100)</f>
        <v>13.337346319527457</v>
      </c>
      <c r="N23" s="19"/>
      <c r="O23" s="48"/>
    </row>
    <row r="24" spans="1:15" ht="13.5">
      <c r="A24" s="20"/>
      <c r="B24" s="41" t="s">
        <v>25</v>
      </c>
      <c r="C24" s="42">
        <v>596826946</v>
      </c>
      <c r="D24" s="43">
        <v>1578843872</v>
      </c>
      <c r="E24" s="44">
        <f t="shared" si="0"/>
        <v>982016926</v>
      </c>
      <c r="F24" s="42">
        <v>499979495</v>
      </c>
      <c r="G24" s="43">
        <v>1445208786</v>
      </c>
      <c r="H24" s="44">
        <f t="shared" si="1"/>
        <v>945229291</v>
      </c>
      <c r="I24" s="44">
        <v>1520583812</v>
      </c>
      <c r="J24" s="45">
        <f t="shared" si="2"/>
        <v>164.53964295372145</v>
      </c>
      <c r="K24" s="46">
        <f t="shared" si="3"/>
        <v>189.05361128859894</v>
      </c>
      <c r="L24" s="47">
        <f>IF($E$26=0,0,($E24/$E$26)*100)</f>
        <v>78.54564287781946</v>
      </c>
      <c r="M24" s="46">
        <f>IF($H$26=0,0,($H24/$H$26)*100)</f>
        <v>104.76135326872719</v>
      </c>
      <c r="N24" s="19"/>
      <c r="O24" s="48"/>
    </row>
    <row r="25" spans="1:15" ht="13.5">
      <c r="A25" s="20"/>
      <c r="B25" s="41" t="s">
        <v>26</v>
      </c>
      <c r="C25" s="42">
        <v>192840533</v>
      </c>
      <c r="D25" s="43">
        <v>183597019</v>
      </c>
      <c r="E25" s="44">
        <f t="shared" si="0"/>
        <v>-9243514</v>
      </c>
      <c r="F25" s="42">
        <v>275154673</v>
      </c>
      <c r="G25" s="43">
        <v>123604389</v>
      </c>
      <c r="H25" s="44">
        <f t="shared" si="1"/>
        <v>-151550284</v>
      </c>
      <c r="I25" s="44">
        <v>116583356</v>
      </c>
      <c r="J25" s="45">
        <f t="shared" si="2"/>
        <v>-4.793346012998211</v>
      </c>
      <c r="K25" s="46">
        <f t="shared" si="3"/>
        <v>-55.078215589673086</v>
      </c>
      <c r="L25" s="47">
        <f>IF($E$26=0,0,($E25/$E$26)*100)</f>
        <v>-0.7393332338348357</v>
      </c>
      <c r="M25" s="46">
        <f>IF($H$26=0,0,($H25/$H$26)*100)</f>
        <v>-16.796573055097944</v>
      </c>
      <c r="N25" s="19"/>
      <c r="O25" s="48"/>
    </row>
    <row r="26" spans="1:15" ht="16.5">
      <c r="A26" s="20"/>
      <c r="B26" s="49" t="s">
        <v>27</v>
      </c>
      <c r="C26" s="50">
        <v>846420125</v>
      </c>
      <c r="D26" s="51">
        <v>2096670158</v>
      </c>
      <c r="E26" s="52">
        <f t="shared" si="0"/>
        <v>1250250033</v>
      </c>
      <c r="F26" s="50">
        <v>840134168</v>
      </c>
      <c r="G26" s="51">
        <v>1742403241</v>
      </c>
      <c r="H26" s="52">
        <f t="shared" si="1"/>
        <v>902269073</v>
      </c>
      <c r="I26" s="52">
        <v>1699937645</v>
      </c>
      <c r="J26" s="64">
        <f t="shared" si="2"/>
        <v>147.7103386453624</v>
      </c>
      <c r="K26" s="54">
        <f t="shared" si="3"/>
        <v>107.3958312096646</v>
      </c>
      <c r="L26" s="55">
        <f>IF($E$26=0,0,($E26/$E$26)*100)</f>
        <v>100</v>
      </c>
      <c r="M26" s="54">
        <f>IF($H$26=0,0,($H26/$H$26)*100)</f>
        <v>100</v>
      </c>
      <c r="N26" s="19"/>
      <c r="O26" s="56"/>
    </row>
    <row r="27" spans="1:15" ht="15.75">
      <c r="A27" s="32"/>
      <c r="B27" s="66" t="s">
        <v>28</v>
      </c>
      <c r="C27" s="80"/>
      <c r="D27" s="81"/>
      <c r="E27" s="82"/>
      <c r="F27" s="80"/>
      <c r="G27" s="81"/>
      <c r="H27" s="82"/>
      <c r="I27" s="82"/>
      <c r="J27" s="84"/>
      <c r="K27" s="85"/>
      <c r="L27" s="86"/>
      <c r="M27" s="85"/>
      <c r="N27" s="19"/>
      <c r="O27" s="40"/>
    </row>
    <row r="28" spans="1:15" ht="13.5">
      <c r="A28" s="17"/>
      <c r="B28" s="41" t="s">
        <v>29</v>
      </c>
      <c r="C28" s="42">
        <v>243579004</v>
      </c>
      <c r="D28" s="43">
        <v>374472913</v>
      </c>
      <c r="E28" s="44">
        <f t="shared" si="0"/>
        <v>130893909</v>
      </c>
      <c r="F28" s="42">
        <v>226099160</v>
      </c>
      <c r="G28" s="43">
        <v>443836905</v>
      </c>
      <c r="H28" s="44">
        <f t="shared" si="1"/>
        <v>217737745</v>
      </c>
      <c r="I28" s="44">
        <v>388913567</v>
      </c>
      <c r="J28" s="45">
        <f t="shared" si="2"/>
        <v>53.737763456820765</v>
      </c>
      <c r="K28" s="46">
        <f t="shared" si="3"/>
        <v>96.30188143998411</v>
      </c>
      <c r="L28" s="47">
        <f aca="true" t="shared" si="6" ref="L28:L33">IF($E$33=0,0,($E28/$E$33)*100)</f>
        <v>9.736757835185687</v>
      </c>
      <c r="M28" s="46">
        <f aca="true" t="shared" si="7" ref="M28:M33">IF($H$33=0,0,($H28/$H$33)*100)</f>
        <v>26.07285896526995</v>
      </c>
      <c r="N28" s="19"/>
      <c r="O28" s="48"/>
    </row>
    <row r="29" spans="1:15" ht="13.5">
      <c r="A29" s="20"/>
      <c r="B29" s="41" t="s">
        <v>30</v>
      </c>
      <c r="C29" s="42">
        <v>64567240</v>
      </c>
      <c r="D29" s="43">
        <v>228754568</v>
      </c>
      <c r="E29" s="44">
        <f t="shared" si="0"/>
        <v>164187328</v>
      </c>
      <c r="F29" s="42">
        <v>33076603</v>
      </c>
      <c r="G29" s="43">
        <v>190543389</v>
      </c>
      <c r="H29" s="44">
        <f t="shared" si="1"/>
        <v>157466786</v>
      </c>
      <c r="I29" s="44">
        <v>90334089</v>
      </c>
      <c r="J29" s="45">
        <f t="shared" si="2"/>
        <v>254.28890564317138</v>
      </c>
      <c r="K29" s="46">
        <f t="shared" si="3"/>
        <v>476.0669830574803</v>
      </c>
      <c r="L29" s="47">
        <f t="shared" si="6"/>
        <v>12.213343344663977</v>
      </c>
      <c r="M29" s="46">
        <f t="shared" si="7"/>
        <v>18.855753755933975</v>
      </c>
      <c r="N29" s="19"/>
      <c r="O29" s="48"/>
    </row>
    <row r="30" spans="1:15" ht="13.5">
      <c r="A30" s="20"/>
      <c r="B30" s="41" t="s">
        <v>31</v>
      </c>
      <c r="C30" s="42">
        <v>2000000</v>
      </c>
      <c r="D30" s="43">
        <v>100000</v>
      </c>
      <c r="E30" s="44">
        <f t="shared" si="0"/>
        <v>-1900000</v>
      </c>
      <c r="F30" s="42">
        <v>17608283</v>
      </c>
      <c r="G30" s="43">
        <v>0</v>
      </c>
      <c r="H30" s="44">
        <f t="shared" si="1"/>
        <v>-17608283</v>
      </c>
      <c r="I30" s="44">
        <v>0</v>
      </c>
      <c r="J30" s="45">
        <f t="shared" si="2"/>
        <v>-95</v>
      </c>
      <c r="K30" s="46">
        <f t="shared" si="3"/>
        <v>-100</v>
      </c>
      <c r="L30" s="47">
        <f t="shared" si="6"/>
        <v>-0.14133461234512298</v>
      </c>
      <c r="M30" s="46">
        <f t="shared" si="7"/>
        <v>-2.1084919350090656</v>
      </c>
      <c r="N30" s="19"/>
      <c r="O30" s="48"/>
    </row>
    <row r="31" spans="1:15" ht="25.5">
      <c r="A31" s="20"/>
      <c r="B31" s="87" t="s">
        <v>32</v>
      </c>
      <c r="C31" s="42">
        <v>140163480</v>
      </c>
      <c r="D31" s="43">
        <v>440553868</v>
      </c>
      <c r="E31" s="44">
        <f t="shared" si="0"/>
        <v>300390388</v>
      </c>
      <c r="F31" s="42">
        <v>120862209</v>
      </c>
      <c r="G31" s="43">
        <v>245780186</v>
      </c>
      <c r="H31" s="44">
        <f t="shared" si="1"/>
        <v>124917977</v>
      </c>
      <c r="I31" s="44">
        <v>294377296</v>
      </c>
      <c r="J31" s="45">
        <f t="shared" si="2"/>
        <v>214.31430498158295</v>
      </c>
      <c r="K31" s="98">
        <f t="shared" si="3"/>
        <v>103.35569574108976</v>
      </c>
      <c r="L31" s="99">
        <f t="shared" si="6"/>
        <v>22.34503107377952</v>
      </c>
      <c r="M31" s="98">
        <f t="shared" si="7"/>
        <v>14.958218643018625</v>
      </c>
      <c r="N31" s="19"/>
      <c r="O31" s="48"/>
    </row>
    <row r="32" spans="1:15" ht="13.5">
      <c r="A32" s="20"/>
      <c r="B32" s="41" t="s">
        <v>26</v>
      </c>
      <c r="C32" s="42">
        <v>413620727</v>
      </c>
      <c r="D32" s="43">
        <v>1164376559</v>
      </c>
      <c r="E32" s="44">
        <f t="shared" si="0"/>
        <v>750755832</v>
      </c>
      <c r="F32" s="42">
        <v>463263585</v>
      </c>
      <c r="G32" s="43">
        <v>815862016</v>
      </c>
      <c r="H32" s="44">
        <f t="shared" si="1"/>
        <v>352598431</v>
      </c>
      <c r="I32" s="44">
        <v>875505073</v>
      </c>
      <c r="J32" s="45">
        <f t="shared" si="2"/>
        <v>181.50827146532237</v>
      </c>
      <c r="K32" s="46">
        <f t="shared" si="3"/>
        <v>76.11183836087612</v>
      </c>
      <c r="L32" s="47">
        <f t="shared" si="6"/>
        <v>55.846202358715935</v>
      </c>
      <c r="M32" s="46">
        <f t="shared" si="7"/>
        <v>42.22166057078651</v>
      </c>
      <c r="N32" s="19"/>
      <c r="O32" s="48"/>
    </row>
    <row r="33" spans="1:15" ht="17.25" thickBot="1">
      <c r="A33" s="20"/>
      <c r="B33" s="88" t="s">
        <v>33</v>
      </c>
      <c r="C33" s="89">
        <v>863930451</v>
      </c>
      <c r="D33" s="90">
        <v>2208257908</v>
      </c>
      <c r="E33" s="91">
        <f t="shared" si="0"/>
        <v>1344327457</v>
      </c>
      <c r="F33" s="89">
        <v>860909840</v>
      </c>
      <c r="G33" s="90">
        <v>1696022496</v>
      </c>
      <c r="H33" s="91">
        <f t="shared" si="1"/>
        <v>835112656</v>
      </c>
      <c r="I33" s="91">
        <v>1649130025</v>
      </c>
      <c r="J33" s="92">
        <f t="shared" si="2"/>
        <v>155.60598141250145</v>
      </c>
      <c r="K33" s="93">
        <f t="shared" si="3"/>
        <v>97.0034976020253</v>
      </c>
      <c r="L33" s="94">
        <f t="shared" si="6"/>
        <v>100</v>
      </c>
      <c r="M33" s="93">
        <f t="shared" si="7"/>
        <v>100</v>
      </c>
      <c r="N33" s="19"/>
      <c r="O33" s="56"/>
    </row>
    <row r="34" spans="1:14" ht="12.75" customHeight="1">
      <c r="A34" s="95"/>
      <c r="B34" s="111" t="s">
        <v>34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.75" customHeight="1">
      <c r="A35" s="96"/>
      <c r="B35" s="110" t="s">
        <v>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 customHeight="1">
      <c r="A36" s="96"/>
      <c r="B36" s="110" t="s">
        <v>36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 customHeight="1">
      <c r="A37" s="96"/>
      <c r="B37" s="110" t="s">
        <v>37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2.75" customHeight="1">
      <c r="A38" s="19"/>
      <c r="B38" s="110" t="s">
        <v>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9">
    <mergeCell ref="B38:N38"/>
    <mergeCell ref="C5:E5"/>
    <mergeCell ref="F5:H5"/>
    <mergeCell ref="J5:K5"/>
    <mergeCell ref="L5:M5"/>
    <mergeCell ref="B34:N34"/>
    <mergeCell ref="B35:N35"/>
    <mergeCell ref="B36:N36"/>
    <mergeCell ref="B37:N3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1480</cp:lastModifiedBy>
  <cp:lastPrinted>2010-11-26T11:49:50Z</cp:lastPrinted>
  <dcterms:created xsi:type="dcterms:W3CDTF">2010-11-12T15:52:47Z</dcterms:created>
  <dcterms:modified xsi:type="dcterms:W3CDTF">2010-11-26T11:53:51Z</dcterms:modified>
  <cp:category/>
  <cp:version/>
  <cp:contentType/>
  <cp:contentStatus/>
</cp:coreProperties>
</file>